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F3CB12C0-4871-469D-9076-D61DF9DD6095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水道料金等自動計算ツール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9" i="3" l="1"/>
  <c r="P19" i="3" s="1"/>
  <c r="N6" i="3"/>
  <c r="P6" i="3" s="1"/>
  <c r="O19" i="3"/>
  <c r="O6" i="3"/>
  <c r="Q6" i="3" l="1"/>
  <c r="F7" i="3" s="1"/>
  <c r="Q19" i="3"/>
  <c r="F8" i="3" s="1"/>
  <c r="F9" i="3" l="1"/>
</calcChain>
</file>

<file path=xl/sharedStrings.xml><?xml version="1.0" encoding="utf-8"?>
<sst xmlns="http://schemas.openxmlformats.org/spreadsheetml/2006/main" count="32" uniqueCount="27">
  <si>
    <t>○メータ口径を選択してください。</t>
    <rPh sb="4" eb="6">
      <t>コウケイ</t>
    </rPh>
    <rPh sb="7" eb="9">
      <t>センタク</t>
    </rPh>
    <phoneticPr fontId="3"/>
  </si>
  <si>
    <t>㎜</t>
    <phoneticPr fontId="9"/>
  </si>
  <si>
    <t>水道料金</t>
    <rPh sb="0" eb="2">
      <t>スイドウ</t>
    </rPh>
    <rPh sb="2" eb="4">
      <t>リョウキン</t>
    </rPh>
    <phoneticPr fontId="3"/>
  </si>
  <si>
    <t>円</t>
    <rPh sb="0" eb="1">
      <t>エン</t>
    </rPh>
    <phoneticPr fontId="3"/>
  </si>
  <si>
    <t>下水道使用料</t>
    <rPh sb="0" eb="3">
      <t>ゲスイドウ</t>
    </rPh>
    <rPh sb="3" eb="6">
      <t>シヨウリョウ</t>
    </rPh>
    <phoneticPr fontId="3"/>
  </si>
  <si>
    <t>○使用水量を入力してください。</t>
    <rPh sb="1" eb="3">
      <t>シヨウ</t>
    </rPh>
    <rPh sb="3" eb="5">
      <t>スイリョウ</t>
    </rPh>
    <rPh sb="6" eb="8">
      <t>ニュウリョク</t>
    </rPh>
    <phoneticPr fontId="3"/>
  </si>
  <si>
    <t>合計</t>
    <rPh sb="0" eb="2">
      <t>ゴウケイ</t>
    </rPh>
    <phoneticPr fontId="9"/>
  </si>
  <si>
    <t>㎥</t>
    <phoneticPr fontId="9"/>
  </si>
  <si>
    <t>※枠内に数量を直接入力してください</t>
    <phoneticPr fontId="3"/>
  </si>
  <si>
    <t>○下水道の使用有無を入力してください。</t>
    <rPh sb="1" eb="4">
      <t>ゲスイドウ</t>
    </rPh>
    <rPh sb="5" eb="7">
      <t>シヨウ</t>
    </rPh>
    <rPh sb="7" eb="9">
      <t>ウム</t>
    </rPh>
    <rPh sb="10" eb="12">
      <t>ニュウリョク</t>
    </rPh>
    <phoneticPr fontId="3"/>
  </si>
  <si>
    <t>使用有り</t>
    <rPh sb="0" eb="2">
      <t>シヨウ</t>
    </rPh>
    <rPh sb="2" eb="3">
      <t>アリ</t>
    </rPh>
    <phoneticPr fontId="9"/>
  </si>
  <si>
    <t>メータ口径</t>
    <rPh sb="3" eb="5">
      <t>コウケイ</t>
    </rPh>
    <phoneticPr fontId="3"/>
  </si>
  <si>
    <t>基本料金</t>
    <rPh sb="0" eb="2">
      <t>キホン</t>
    </rPh>
    <rPh sb="2" eb="4">
      <t>リョウキン</t>
    </rPh>
    <phoneticPr fontId="3"/>
  </si>
  <si>
    <t>11-30</t>
    <phoneticPr fontId="3"/>
  </si>
  <si>
    <t>31-</t>
    <phoneticPr fontId="3"/>
  </si>
  <si>
    <t>使用無し</t>
    <rPh sb="0" eb="3">
      <t>シヨウナ</t>
    </rPh>
    <phoneticPr fontId="9"/>
  </si>
  <si>
    <t>改定後料金（税込）</t>
    <rPh sb="0" eb="3">
      <t>カイテイゴ</t>
    </rPh>
    <rPh sb="3" eb="5">
      <t>リョウキン</t>
    </rPh>
    <rPh sb="6" eb="8">
      <t>ゼイコ</t>
    </rPh>
    <phoneticPr fontId="3"/>
  </si>
  <si>
    <t>新水道料金表</t>
    <rPh sb="0" eb="1">
      <t>シン</t>
    </rPh>
    <rPh sb="1" eb="3">
      <t>スイドウ</t>
    </rPh>
    <rPh sb="3" eb="5">
      <t>リョウキン</t>
    </rPh>
    <rPh sb="5" eb="6">
      <t>ヒョウ</t>
    </rPh>
    <phoneticPr fontId="3"/>
  </si>
  <si>
    <t>下水道使用料（変更なし）</t>
    <rPh sb="0" eb="6">
      <t>ゲスイドウシヨウリョウ</t>
    </rPh>
    <rPh sb="7" eb="9">
      <t>ヘンコウ</t>
    </rPh>
    <phoneticPr fontId="3"/>
  </si>
  <si>
    <t>1-10</t>
    <phoneticPr fontId="3"/>
  </si>
  <si>
    <t>11-20</t>
    <phoneticPr fontId="3"/>
  </si>
  <si>
    <t>21-30</t>
    <phoneticPr fontId="3"/>
  </si>
  <si>
    <t>31-40</t>
    <phoneticPr fontId="3"/>
  </si>
  <si>
    <t>41-50</t>
    <phoneticPr fontId="3"/>
  </si>
  <si>
    <t>51-100</t>
    <phoneticPr fontId="3"/>
  </si>
  <si>
    <t>100-</t>
    <phoneticPr fontId="3"/>
  </si>
  <si>
    <t>水道料金等自動計算ツール　※令和8年11月検針分から</t>
    <rPh sb="0" eb="2">
      <t>スイドウ</t>
    </rPh>
    <rPh sb="2" eb="4">
      <t>リョウキン</t>
    </rPh>
    <rPh sb="4" eb="5">
      <t>ナド</t>
    </rPh>
    <rPh sb="5" eb="7">
      <t>ジドウ</t>
    </rPh>
    <rPh sb="7" eb="9">
      <t>ケイサン</t>
    </rPh>
    <rPh sb="14" eb="16">
      <t>レイワ</t>
    </rPh>
    <rPh sb="17" eb="18">
      <t>ネン</t>
    </rPh>
    <rPh sb="20" eb="21">
      <t>ガツ</t>
    </rPh>
    <rPh sb="21" eb="24">
      <t>ケンシンブン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</si>
</sst>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_);[Red]\(0\)"/>
    <numFmt numFmtId="178" formatCode="General\ "/>
  </numFmts>
  <fonts count="18">
    <font>
      <sz val="11"/>
      <color theme="1"/>
      <name val="Yu Gothic"/>
      <family val="2"/>
      <scheme val="minor"/>
    </font>
    <font>
      <sz val="11"/>
      <color theme="1"/>
      <name val="Noto Sans JP"/>
      <family val="3"/>
      <charset val="128"/>
    </font>
    <font>
      <sz val="16"/>
      <color theme="1"/>
      <name val="Noto Sans JP"/>
      <family val="3"/>
      <charset val="128"/>
    </font>
    <font>
      <sz val="6"/>
      <name val="ＭＳ Ｐゴシック"/>
      <family val="3"/>
      <charset val="128"/>
    </font>
    <font>
      <b/>
      <sz val="14"/>
      <color rgb="FFFF0000"/>
      <name val="Noto Sans JP"/>
      <family val="3"/>
      <charset val="128"/>
    </font>
    <font>
      <sz val="14"/>
      <color theme="1"/>
      <name val="Noto Sans JP"/>
      <family val="3"/>
      <charset val="128"/>
    </font>
    <font>
      <sz val="22"/>
      <color theme="1"/>
      <name val="Noto Sans JP"/>
      <family val="3"/>
      <charset val="128"/>
    </font>
    <font>
      <b/>
      <sz val="14"/>
      <color theme="1"/>
      <name val="Noto Sans JP"/>
      <family val="3"/>
      <charset val="128"/>
    </font>
    <font>
      <sz val="12"/>
      <color theme="1"/>
      <name val="Noto Sans JP"/>
      <family val="3"/>
      <charset val="128"/>
    </font>
    <font>
      <sz val="6"/>
      <name val="Yu Gothic"/>
      <family val="2"/>
      <charset val="128"/>
      <scheme val="minor"/>
    </font>
    <font>
      <b/>
      <sz val="11"/>
      <color theme="1"/>
      <name val="Noto Sans JP"/>
      <family val="3"/>
      <charset val="128"/>
    </font>
    <font>
      <sz val="10"/>
      <color theme="1"/>
      <name val="Noto Sans JP"/>
      <family val="3"/>
      <charset val="128"/>
    </font>
    <font>
      <sz val="11"/>
      <color theme="1"/>
      <name val="Yu Gothic"/>
      <family val="2"/>
      <charset val="128"/>
      <scheme val="minor"/>
    </font>
    <font>
      <sz val="11"/>
      <color theme="0"/>
      <name val="Noto Sans JP"/>
      <family val="3"/>
      <charset val="128"/>
    </font>
    <font>
      <sz val="11"/>
      <name val="Yu Gothic"/>
      <family val="2"/>
      <scheme val="minor"/>
    </font>
    <font>
      <sz val="11"/>
      <color theme="1"/>
      <name val="Yu Gothic"/>
      <family val="2"/>
      <scheme val="minor"/>
    </font>
    <font>
      <sz val="10"/>
      <color theme="0"/>
      <name val="Noto Sans JP"/>
      <family val="3"/>
      <charset val="128"/>
    </font>
    <font>
      <sz val="11"/>
      <color theme="0"/>
      <name val="Yu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double">
        <color theme="3" tint="-0.24994659260841701"/>
      </left>
      <right/>
      <top style="double">
        <color theme="3" tint="-0.24994659260841701"/>
      </top>
      <bottom/>
      <diagonal/>
    </border>
    <border>
      <left/>
      <right style="double">
        <color theme="3" tint="-0.24994659260841701"/>
      </right>
      <top style="double">
        <color theme="3" tint="-0.24994659260841701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double">
        <color theme="3" tint="-0.24994659260841701"/>
      </left>
      <right/>
      <top/>
      <bottom style="double">
        <color theme="3" tint="-0.24994659260841701"/>
      </bottom>
      <diagonal/>
    </border>
    <border>
      <left/>
      <right style="double">
        <color theme="3" tint="-0.24994659260841701"/>
      </right>
      <top/>
      <bottom style="double">
        <color theme="3" tint="-0.2499465926084170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hair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hair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0" fontId="12" fillId="0" borderId="0">
      <alignment vertical="center"/>
    </xf>
    <xf numFmtId="38" fontId="15" fillId="0" borderId="0" applyFont="0" applyFill="0" applyBorder="0" applyAlignment="0" applyProtection="0">
      <alignment vertical="center"/>
    </xf>
  </cellStyleXfs>
  <cellXfs count="38">
    <xf numFmtId="0" fontId="0" fillId="0" borderId="0" xfId="0"/>
    <xf numFmtId="0" fontId="1" fillId="2" borderId="0" xfId="1" applyFont="1" applyFill="1">
      <alignment vertical="center"/>
    </xf>
    <xf numFmtId="0" fontId="13" fillId="2" borderId="0" xfId="1" applyFont="1" applyFill="1">
      <alignment vertical="center"/>
    </xf>
    <xf numFmtId="0" fontId="2" fillId="2" borderId="0" xfId="1" applyFont="1" applyFill="1">
      <alignment vertical="center"/>
    </xf>
    <xf numFmtId="38" fontId="16" fillId="2" borderId="0" xfId="2" applyFont="1" applyFill="1" applyBorder="1">
      <alignment vertical="center"/>
    </xf>
    <xf numFmtId="176" fontId="4" fillId="2" borderId="0" xfId="1" applyNumberFormat="1" applyFont="1" applyFill="1">
      <alignment vertical="center"/>
    </xf>
    <xf numFmtId="176" fontId="5" fillId="2" borderId="0" xfId="1" applyNumberFormat="1" applyFont="1" applyFill="1">
      <alignment vertical="center"/>
    </xf>
    <xf numFmtId="0" fontId="16" fillId="2" borderId="0" xfId="1" applyFont="1" applyFill="1">
      <alignment vertical="center"/>
    </xf>
    <xf numFmtId="176" fontId="7" fillId="2" borderId="3" xfId="1" applyNumberFormat="1" applyFont="1" applyFill="1" applyBorder="1">
      <alignment vertical="center"/>
    </xf>
    <xf numFmtId="0" fontId="8" fillId="2" borderId="0" xfId="1" applyFont="1" applyFill="1">
      <alignment vertical="center"/>
    </xf>
    <xf numFmtId="176" fontId="7" fillId="2" borderId="6" xfId="1" applyNumberFormat="1" applyFont="1" applyFill="1" applyBorder="1">
      <alignment vertical="center"/>
    </xf>
    <xf numFmtId="176" fontId="7" fillId="2" borderId="7" xfId="1" applyNumberFormat="1" applyFont="1" applyFill="1" applyBorder="1">
      <alignment vertical="center"/>
    </xf>
    <xf numFmtId="0" fontId="10" fillId="2" borderId="8" xfId="1" applyFont="1" applyFill="1" applyBorder="1">
      <alignment vertical="center"/>
    </xf>
    <xf numFmtId="176" fontId="7" fillId="2" borderId="9" xfId="1" applyNumberFormat="1" applyFont="1" applyFill="1" applyBorder="1">
      <alignment vertical="center"/>
    </xf>
    <xf numFmtId="176" fontId="7" fillId="2" borderId="10" xfId="1" applyNumberFormat="1" applyFont="1" applyFill="1" applyBorder="1">
      <alignment vertical="center"/>
    </xf>
    <xf numFmtId="0" fontId="10" fillId="2" borderId="11" xfId="1" applyFont="1" applyFill="1" applyBorder="1">
      <alignment vertical="center"/>
    </xf>
    <xf numFmtId="176" fontId="7" fillId="2" borderId="12" xfId="1" applyNumberFormat="1" applyFont="1" applyFill="1" applyBorder="1">
      <alignment vertical="center"/>
    </xf>
    <xf numFmtId="0" fontId="10" fillId="2" borderId="13" xfId="1" applyFont="1" applyFill="1" applyBorder="1">
      <alignment vertical="center"/>
    </xf>
    <xf numFmtId="176" fontId="7" fillId="2" borderId="0" xfId="1" applyNumberFormat="1" applyFont="1" applyFill="1">
      <alignment vertical="center"/>
    </xf>
    <xf numFmtId="0" fontId="10" fillId="2" borderId="0" xfId="1" applyFont="1" applyFill="1">
      <alignment vertical="center"/>
    </xf>
    <xf numFmtId="176" fontId="11" fillId="2" borderId="0" xfId="1" applyNumberFormat="1" applyFont="1" applyFill="1">
      <alignment vertical="center"/>
    </xf>
    <xf numFmtId="0" fontId="17" fillId="2" borderId="0" xfId="0" applyFont="1" applyFill="1"/>
    <xf numFmtId="0" fontId="0" fillId="2" borderId="0" xfId="0" applyFill="1"/>
    <xf numFmtId="0" fontId="14" fillId="2" borderId="0" xfId="0" applyFont="1" applyFill="1"/>
    <xf numFmtId="176" fontId="16" fillId="2" borderId="0" xfId="1" applyNumberFormat="1" applyFont="1" applyFill="1">
      <alignment vertical="center"/>
    </xf>
    <xf numFmtId="177" fontId="6" fillId="2" borderId="1" xfId="1" applyNumberFormat="1" applyFont="1" applyFill="1" applyBorder="1" applyProtection="1">
      <alignment vertical="center"/>
      <protection locked="0"/>
    </xf>
    <xf numFmtId="177" fontId="6" fillId="2" borderId="2" xfId="1" applyNumberFormat="1" applyFont="1" applyFill="1" applyBorder="1" applyProtection="1">
      <alignment vertical="center"/>
      <protection locked="0"/>
    </xf>
    <xf numFmtId="177" fontId="6" fillId="2" borderId="4" xfId="1" applyNumberFormat="1" applyFont="1" applyFill="1" applyBorder="1" applyProtection="1">
      <alignment vertical="center"/>
      <protection locked="0"/>
    </xf>
    <xf numFmtId="177" fontId="6" fillId="2" borderId="5" xfId="1" applyNumberFormat="1" applyFont="1" applyFill="1" applyBorder="1" applyProtection="1">
      <alignment vertical="center"/>
      <protection locked="0"/>
    </xf>
    <xf numFmtId="176" fontId="7" fillId="2" borderId="3" xfId="1" applyNumberFormat="1" applyFont="1" applyFill="1" applyBorder="1" applyAlignment="1">
      <alignment horizontal="center" vertical="center"/>
    </xf>
    <xf numFmtId="178" fontId="6" fillId="2" borderId="1" xfId="1" applyNumberFormat="1" applyFont="1" applyFill="1" applyBorder="1" applyProtection="1">
      <alignment vertical="center"/>
      <protection locked="0"/>
    </xf>
    <xf numFmtId="178" fontId="6" fillId="2" borderId="2" xfId="1" applyNumberFormat="1" applyFont="1" applyFill="1" applyBorder="1" applyProtection="1">
      <alignment vertical="center"/>
      <protection locked="0"/>
    </xf>
    <xf numFmtId="178" fontId="6" fillId="2" borderId="4" xfId="1" applyNumberFormat="1" applyFont="1" applyFill="1" applyBorder="1" applyProtection="1">
      <alignment vertical="center"/>
      <protection locked="0"/>
    </xf>
    <xf numFmtId="178" fontId="6" fillId="2" borderId="5" xfId="1" applyNumberFormat="1" applyFont="1" applyFill="1" applyBorder="1" applyProtection="1">
      <alignment vertical="center"/>
      <protection locked="0"/>
    </xf>
    <xf numFmtId="176" fontId="6" fillId="2" borderId="1" xfId="1" applyNumberFormat="1" applyFont="1" applyFill="1" applyBorder="1" applyAlignment="1" applyProtection="1">
      <alignment horizontal="center" vertical="center"/>
      <protection locked="0"/>
    </xf>
    <xf numFmtId="176" fontId="6" fillId="2" borderId="2" xfId="1" applyNumberFormat="1" applyFont="1" applyFill="1" applyBorder="1" applyAlignment="1" applyProtection="1">
      <alignment horizontal="center" vertical="center"/>
      <protection locked="0"/>
    </xf>
    <xf numFmtId="176" fontId="6" fillId="2" borderId="4" xfId="1" applyNumberFormat="1" applyFont="1" applyFill="1" applyBorder="1" applyAlignment="1" applyProtection="1">
      <alignment horizontal="center" vertical="center"/>
      <protection locked="0"/>
    </xf>
    <xf numFmtId="176" fontId="6" fillId="2" borderId="5" xfId="1" applyNumberFormat="1" applyFont="1" applyFill="1" applyBorder="1" applyAlignment="1" applyProtection="1">
      <alignment horizontal="center" vertical="center"/>
      <protection locked="0"/>
    </xf>
  </cellXfs>
  <cellStyles count="3">
    <cellStyle name="桁区切り" xfId="2" builtinId="6"/>
    <cellStyle name="標準" xfId="0" builtinId="0"/>
    <cellStyle name="標準 2" xfId="1" xr:uid="{2D1B4661-11A8-4914-A290-786ACFB05A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AF1E3-0F7E-4E4C-8EE1-4DE403E0646C}">
  <dimension ref="A1:T25"/>
  <sheetViews>
    <sheetView tabSelected="1" zoomScale="85" zoomScaleNormal="85" workbookViewId="0"/>
  </sheetViews>
  <sheetFormatPr defaultRowHeight="18.75"/>
  <cols>
    <col min="1" max="2" width="9" style="1"/>
    <col min="3" max="3" width="10.875" style="1" customWidth="1"/>
    <col min="4" max="4" width="21.25" style="1" customWidth="1"/>
    <col min="5" max="5" width="16.875" style="1" bestFit="1" customWidth="1"/>
    <col min="6" max="6" width="22" style="1" customWidth="1"/>
    <col min="7" max="7" width="4.125" style="1" customWidth="1"/>
    <col min="8" max="8" width="9" style="22"/>
    <col min="9" max="16" width="9" style="23"/>
    <col min="17" max="16384" width="9" style="22"/>
  </cols>
  <sheetData>
    <row r="1" spans="1:20" s="2" customFormat="1" ht="9.75" customHeight="1">
      <c r="A1" s="1"/>
      <c r="B1" s="1"/>
      <c r="C1" s="1"/>
      <c r="D1" s="1"/>
      <c r="E1" s="1"/>
      <c r="F1" s="1"/>
      <c r="G1" s="1"/>
    </row>
    <row r="2" spans="1:20" s="2" customFormat="1" ht="25.5">
      <c r="A2" s="3" t="s">
        <v>26</v>
      </c>
      <c r="B2" s="3"/>
      <c r="C2" s="3"/>
      <c r="D2" s="1"/>
      <c r="E2" s="1"/>
      <c r="F2" s="1"/>
      <c r="G2" s="1"/>
      <c r="I2" s="4"/>
    </row>
    <row r="3" spans="1:20" s="2" customFormat="1" ht="9.75" customHeight="1">
      <c r="A3" s="1"/>
      <c r="B3" s="1"/>
      <c r="C3" s="1"/>
      <c r="D3" s="1"/>
      <c r="E3" s="1"/>
      <c r="F3" s="1"/>
      <c r="G3" s="1"/>
      <c r="I3" s="4">
        <v>13</v>
      </c>
    </row>
    <row r="4" spans="1:20" s="2" customFormat="1" ht="23.25">
      <c r="A4" s="1"/>
      <c r="B4" s="5"/>
      <c r="C4" s="6"/>
      <c r="D4" s="6"/>
      <c r="E4" s="6"/>
      <c r="F4" s="6"/>
      <c r="G4" s="6"/>
      <c r="I4" s="4">
        <v>20</v>
      </c>
      <c r="L4" s="7"/>
      <c r="M4" s="7"/>
      <c r="N4" s="7"/>
      <c r="O4" s="7"/>
      <c r="P4" s="7"/>
    </row>
    <row r="5" spans="1:20" s="2" customFormat="1" ht="24" thickBot="1">
      <c r="A5" s="1"/>
      <c r="B5" s="5" t="s">
        <v>0</v>
      </c>
      <c r="C5" s="1"/>
      <c r="D5" s="1"/>
      <c r="E5" s="1"/>
      <c r="F5" s="1"/>
      <c r="G5" s="1"/>
      <c r="I5" s="4">
        <v>25</v>
      </c>
      <c r="L5" s="7"/>
      <c r="M5" s="7"/>
      <c r="N5" s="7"/>
      <c r="O5" s="7"/>
      <c r="P5" s="7"/>
    </row>
    <row r="6" spans="1:20" s="2" customFormat="1" ht="18" customHeight="1" thickTop="1">
      <c r="A6" s="1"/>
      <c r="B6" s="25">
        <v>13</v>
      </c>
      <c r="C6" s="26"/>
      <c r="D6" s="1"/>
      <c r="E6" s="8"/>
      <c r="F6" s="29" t="s">
        <v>16</v>
      </c>
      <c r="G6" s="29"/>
      <c r="I6" s="4">
        <v>30</v>
      </c>
      <c r="L6" s="7" t="s">
        <v>17</v>
      </c>
      <c r="M6" s="7"/>
      <c r="N6" s="24">
        <f>IF(B10&lt;0,0,ROUNDDOWN(B10,0))</f>
        <v>10</v>
      </c>
      <c r="O6" s="7">
        <f>VLOOKUP(B6,L8:M17,2,FALSE)</f>
        <v>620</v>
      </c>
      <c r="P6" s="7">
        <f>IF(N6&lt;10,
    N6*N8,
    IF(N6&lt;30,
       1000+(N6-10)*O8,
       3500+(N6-30)*P8
    )
)</f>
        <v>1000</v>
      </c>
      <c r="Q6" s="7">
        <f>ROUNDDOWN(SUM(O6:P6)*1.1,0)</f>
        <v>1782</v>
      </c>
      <c r="R6" s="7"/>
      <c r="S6" s="7"/>
      <c r="T6" s="7"/>
    </row>
    <row r="7" spans="1:20" s="2" customFormat="1" ht="18" customHeight="1" thickBot="1">
      <c r="A7" s="1"/>
      <c r="B7" s="27"/>
      <c r="C7" s="28"/>
      <c r="D7" s="9" t="s">
        <v>1</v>
      </c>
      <c r="E7" s="10" t="s">
        <v>2</v>
      </c>
      <c r="F7" s="11">
        <f>Q6</f>
        <v>1782</v>
      </c>
      <c r="G7" s="12" t="s">
        <v>3</v>
      </c>
      <c r="I7" s="4">
        <v>40</v>
      </c>
      <c r="L7" s="7" t="s">
        <v>11</v>
      </c>
      <c r="M7" s="7" t="s">
        <v>12</v>
      </c>
      <c r="N7" s="7" t="s">
        <v>19</v>
      </c>
      <c r="O7" s="7" t="s">
        <v>13</v>
      </c>
      <c r="P7" s="7" t="s">
        <v>14</v>
      </c>
      <c r="Q7" s="7"/>
      <c r="R7" s="7"/>
      <c r="S7" s="7"/>
      <c r="T7" s="7"/>
    </row>
    <row r="8" spans="1:20" s="2" customFormat="1" ht="24" thickTop="1">
      <c r="A8" s="1"/>
      <c r="B8" s="1"/>
      <c r="C8" s="1"/>
      <c r="D8" s="1"/>
      <c r="E8" s="13" t="s">
        <v>4</v>
      </c>
      <c r="F8" s="14">
        <f>IF(B15=I15,Q19,0)</f>
        <v>0</v>
      </c>
      <c r="G8" s="15" t="s">
        <v>3</v>
      </c>
      <c r="I8" s="4">
        <v>50</v>
      </c>
      <c r="L8" s="7">
        <v>13</v>
      </c>
      <c r="M8" s="4">
        <v>620</v>
      </c>
      <c r="N8" s="7">
        <v>100</v>
      </c>
      <c r="O8" s="7">
        <v>125</v>
      </c>
      <c r="P8" s="7">
        <v>140</v>
      </c>
      <c r="Q8" s="7"/>
      <c r="R8" s="7"/>
      <c r="S8" s="7"/>
      <c r="T8" s="7"/>
    </row>
    <row r="9" spans="1:20" s="2" customFormat="1" ht="24" thickBot="1">
      <c r="A9" s="1"/>
      <c r="B9" s="5" t="s">
        <v>5</v>
      </c>
      <c r="C9" s="6"/>
      <c r="D9" s="6"/>
      <c r="E9" s="8" t="s">
        <v>6</v>
      </c>
      <c r="F9" s="16">
        <f>SUM(F7:F8)</f>
        <v>1782</v>
      </c>
      <c r="G9" s="17" t="s">
        <v>3</v>
      </c>
      <c r="I9" s="4">
        <v>75</v>
      </c>
      <c r="L9" s="7">
        <v>20</v>
      </c>
      <c r="M9" s="4">
        <v>1150</v>
      </c>
      <c r="N9" s="7"/>
      <c r="O9" s="7"/>
      <c r="P9" s="7"/>
      <c r="Q9" s="7"/>
      <c r="R9" s="7"/>
      <c r="S9" s="7"/>
      <c r="T9" s="7"/>
    </row>
    <row r="10" spans="1:20" s="2" customFormat="1" ht="18" customHeight="1" thickTop="1">
      <c r="A10" s="1"/>
      <c r="B10" s="30">
        <v>10</v>
      </c>
      <c r="C10" s="31"/>
      <c r="D10" s="6"/>
      <c r="E10" s="18"/>
      <c r="F10" s="18"/>
      <c r="G10" s="19"/>
      <c r="I10" s="4">
        <v>100</v>
      </c>
      <c r="L10" s="7">
        <v>25</v>
      </c>
      <c r="M10" s="4">
        <v>1670</v>
      </c>
      <c r="N10" s="7"/>
      <c r="O10" s="7"/>
      <c r="P10" s="7"/>
      <c r="Q10" s="7"/>
      <c r="R10" s="7"/>
      <c r="S10" s="7"/>
      <c r="T10" s="7"/>
    </row>
    <row r="11" spans="1:20" s="2" customFormat="1" ht="18" customHeight="1" thickBot="1">
      <c r="A11" s="1"/>
      <c r="B11" s="32"/>
      <c r="C11" s="33"/>
      <c r="D11" s="6" t="s">
        <v>7</v>
      </c>
      <c r="E11" s="18"/>
      <c r="F11" s="18"/>
      <c r="G11" s="19"/>
      <c r="I11" s="4">
        <v>150</v>
      </c>
      <c r="L11" s="7">
        <v>30</v>
      </c>
      <c r="M11" s="4">
        <v>2470</v>
      </c>
      <c r="N11" s="7"/>
      <c r="O11" s="7"/>
      <c r="P11" s="7"/>
      <c r="Q11" s="7"/>
      <c r="R11" s="7"/>
      <c r="S11" s="7"/>
      <c r="T11" s="7"/>
    </row>
    <row r="12" spans="1:20" s="2" customFormat="1" ht="24" thickTop="1">
      <c r="A12" s="1"/>
      <c r="B12" s="20" t="s">
        <v>8</v>
      </c>
      <c r="C12" s="6"/>
      <c r="D12" s="6"/>
      <c r="E12" s="18"/>
      <c r="F12" s="18"/>
      <c r="G12" s="19"/>
      <c r="I12" s="4">
        <v>200</v>
      </c>
      <c r="L12" s="7">
        <v>40</v>
      </c>
      <c r="M12" s="4">
        <v>4210</v>
      </c>
      <c r="N12" s="7"/>
      <c r="O12" s="7"/>
      <c r="P12" s="7"/>
      <c r="Q12" s="7"/>
      <c r="R12" s="7"/>
      <c r="S12" s="7"/>
      <c r="T12" s="7"/>
    </row>
    <row r="13" spans="1:20" s="2" customFormat="1" ht="23.25">
      <c r="A13" s="1"/>
      <c r="B13" s="20"/>
      <c r="C13" s="6"/>
      <c r="D13" s="6"/>
      <c r="E13" s="18"/>
      <c r="F13" s="18"/>
      <c r="G13" s="19"/>
      <c r="I13" s="4"/>
      <c r="L13" s="7">
        <v>50</v>
      </c>
      <c r="M13" s="4">
        <v>6880</v>
      </c>
      <c r="N13" s="7"/>
      <c r="O13" s="7"/>
      <c r="P13" s="7"/>
      <c r="Q13" s="7"/>
      <c r="R13" s="7"/>
      <c r="S13" s="7"/>
      <c r="T13" s="7"/>
    </row>
    <row r="14" spans="1:20" s="2" customFormat="1" ht="24" thickBot="1">
      <c r="A14" s="1"/>
      <c r="B14" s="5" t="s">
        <v>9</v>
      </c>
      <c r="C14" s="1"/>
      <c r="D14" s="1"/>
      <c r="E14" s="1"/>
      <c r="F14" s="1"/>
      <c r="G14" s="1"/>
      <c r="I14" s="4"/>
      <c r="L14" s="7">
        <v>75</v>
      </c>
      <c r="M14" s="4">
        <v>15760</v>
      </c>
      <c r="N14" s="7"/>
      <c r="O14" s="7"/>
      <c r="P14" s="7"/>
      <c r="Q14" s="7"/>
      <c r="R14" s="7"/>
      <c r="S14" s="7"/>
      <c r="T14" s="7"/>
    </row>
    <row r="15" spans="1:20" s="2" customFormat="1" ht="14.25" customHeight="1" thickTop="1">
      <c r="A15" s="1"/>
      <c r="B15" s="34" t="s">
        <v>15</v>
      </c>
      <c r="C15" s="35"/>
      <c r="D15" s="1"/>
      <c r="E15" s="1"/>
      <c r="F15" s="1"/>
      <c r="G15" s="1"/>
      <c r="I15" s="4" t="s">
        <v>10</v>
      </c>
      <c r="L15" s="7">
        <v>100</v>
      </c>
      <c r="M15" s="4">
        <v>28290</v>
      </c>
      <c r="N15" s="7"/>
      <c r="O15" s="7"/>
      <c r="P15" s="7"/>
      <c r="Q15" s="7"/>
      <c r="R15" s="7"/>
      <c r="S15" s="7"/>
      <c r="T15" s="7"/>
    </row>
    <row r="16" spans="1:20" s="2" customFormat="1" ht="18" customHeight="1" thickBot="1">
      <c r="A16" s="1"/>
      <c r="B16" s="36"/>
      <c r="C16" s="37"/>
      <c r="D16" s="1"/>
      <c r="E16" s="18"/>
      <c r="F16" s="18"/>
      <c r="G16" s="18"/>
      <c r="I16" s="4" t="s">
        <v>15</v>
      </c>
      <c r="L16" s="7">
        <v>150</v>
      </c>
      <c r="M16" s="4">
        <v>67090</v>
      </c>
      <c r="N16" s="7"/>
      <c r="O16" s="7"/>
      <c r="P16" s="7"/>
      <c r="Q16" s="7"/>
      <c r="R16" s="7"/>
      <c r="S16" s="7"/>
      <c r="T16" s="7"/>
    </row>
    <row r="17" spans="1:20" s="2" customFormat="1" ht="24" thickTop="1">
      <c r="A17" s="1"/>
      <c r="B17" s="1"/>
      <c r="C17" s="1"/>
      <c r="D17" s="1"/>
      <c r="E17" s="18"/>
      <c r="F17" s="18"/>
      <c r="G17" s="19"/>
      <c r="L17" s="7">
        <v>200</v>
      </c>
      <c r="M17" s="4">
        <v>121150</v>
      </c>
      <c r="N17" s="7"/>
      <c r="O17" s="7"/>
      <c r="P17" s="7"/>
      <c r="Q17" s="7"/>
      <c r="R17" s="7"/>
      <c r="S17" s="7"/>
      <c r="T17" s="7"/>
    </row>
    <row r="18" spans="1:20" ht="23.25">
      <c r="E18" s="18"/>
      <c r="F18" s="18"/>
      <c r="G18" s="19"/>
      <c r="H18" s="21"/>
      <c r="I18" s="21"/>
      <c r="J18" s="21"/>
      <c r="K18" s="21"/>
      <c r="L18" s="7"/>
      <c r="M18" s="7"/>
      <c r="N18" s="7"/>
      <c r="O18" s="7"/>
      <c r="P18" s="7"/>
      <c r="Q18" s="7"/>
      <c r="R18" s="7"/>
      <c r="S18" s="7"/>
      <c r="T18" s="7"/>
    </row>
    <row r="19" spans="1:20" ht="23.25">
      <c r="E19" s="18"/>
      <c r="F19" s="18"/>
      <c r="G19" s="19"/>
      <c r="H19" s="21"/>
      <c r="I19" s="21"/>
      <c r="J19" s="21"/>
      <c r="K19" s="21"/>
      <c r="L19" s="7" t="s">
        <v>18</v>
      </c>
      <c r="M19" s="7"/>
      <c r="N19" s="24">
        <f>IF(B10&lt;0,0,ROUNDDOWN(B10,0))</f>
        <v>10</v>
      </c>
      <c r="O19" s="7">
        <f>M21</f>
        <v>650</v>
      </c>
      <c r="P19" s="7">
        <f>_xlfn.IFS(N19&lt;10,N19*N21,N19&lt;20,700+(N19-10)*O21,N19&lt;30,1600+(N19-20)*P21,N19&lt;40,2600+(N19-30)*Q21,N19&lt;50,3700+(N19-40)*R21,N19&lt;100,4900+(N19-50)*S21,TRUE,11400+(N19-100)*T21)</f>
        <v>700</v>
      </c>
      <c r="Q19" s="7">
        <f>ROUNDDOWN(SUM(O19:P19)*1.1,0)</f>
        <v>1485</v>
      </c>
      <c r="R19" s="7"/>
      <c r="S19" s="7"/>
      <c r="T19" s="7"/>
    </row>
    <row r="20" spans="1:20">
      <c r="H20" s="21"/>
      <c r="I20" s="21"/>
      <c r="J20" s="21"/>
      <c r="K20" s="21"/>
      <c r="L20" s="7"/>
      <c r="M20" s="7" t="s">
        <v>12</v>
      </c>
      <c r="N20" s="7" t="s">
        <v>19</v>
      </c>
      <c r="O20" s="7" t="s">
        <v>20</v>
      </c>
      <c r="P20" s="7" t="s">
        <v>21</v>
      </c>
      <c r="Q20" s="7" t="s">
        <v>22</v>
      </c>
      <c r="R20" s="7" t="s">
        <v>23</v>
      </c>
      <c r="S20" s="7" t="s">
        <v>24</v>
      </c>
      <c r="T20" s="7" t="s">
        <v>25</v>
      </c>
    </row>
    <row r="21" spans="1:20">
      <c r="H21" s="21"/>
      <c r="I21" s="21"/>
      <c r="J21" s="21"/>
      <c r="K21" s="21"/>
      <c r="L21" s="7"/>
      <c r="M21" s="7">
        <v>650</v>
      </c>
      <c r="N21" s="7">
        <v>70</v>
      </c>
      <c r="O21" s="7">
        <v>90</v>
      </c>
      <c r="P21" s="7">
        <v>100</v>
      </c>
      <c r="Q21" s="7">
        <v>110</v>
      </c>
      <c r="R21" s="7">
        <v>120</v>
      </c>
      <c r="S21" s="7">
        <v>130</v>
      </c>
      <c r="T21" s="7">
        <v>135</v>
      </c>
    </row>
    <row r="22" spans="1:20" ht="23.25">
      <c r="E22" s="18"/>
      <c r="F22" s="18"/>
      <c r="G22" s="18"/>
    </row>
    <row r="23" spans="1:20" ht="23.25">
      <c r="E23" s="18"/>
      <c r="F23" s="18"/>
      <c r="G23" s="19"/>
    </row>
    <row r="24" spans="1:20" ht="23.25">
      <c r="E24" s="18"/>
      <c r="F24" s="18"/>
      <c r="G24" s="19"/>
    </row>
    <row r="25" spans="1:20" ht="23.25">
      <c r="E25" s="18"/>
      <c r="F25" s="18"/>
      <c r="G25" s="19"/>
    </row>
  </sheetData>
  <sheetProtection sheet="1" objects="1" scenarios="1"/>
  <mergeCells count="4">
    <mergeCell ref="B6:C7"/>
    <mergeCell ref="F6:G6"/>
    <mergeCell ref="B10:C11"/>
    <mergeCell ref="B15:C16"/>
  </mergeCells>
  <phoneticPr fontId="3"/>
  <dataValidations count="3">
    <dataValidation type="list" allowBlank="1" showInputMessage="1" showErrorMessage="1" sqref="B6:C7" xr:uid="{30B16BB9-76B9-407C-9AB3-BD930EC00911}">
      <formula1>$I$3:$I$12</formula1>
    </dataValidation>
    <dataValidation type="list" allowBlank="1" showInputMessage="1" showErrorMessage="1" sqref="B15:C16" xr:uid="{05698B06-9AB1-4B5E-BCC2-74525E706749}">
      <formula1>$I$15:$I$16</formula1>
    </dataValidation>
    <dataValidation operator="greaterThanOrEqual" allowBlank="1" showInputMessage="1" showErrorMessage="1" sqref="B10:C11" xr:uid="{581011ED-B7FA-4651-B5BE-4E047A65C3D1}"/>
  </dataValidations>
  <pageMargins left="0.7" right="0.7" top="0.75" bottom="0.75" header="0.3" footer="0.3"/>
  <pageSetup paperSize="9"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水道料金等自動計算ツール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上下水道部</dc:creator>
  <cp:lastModifiedBy>上下水道部 霧島市</cp:lastModifiedBy>
  <dcterms:created xsi:type="dcterms:W3CDTF">2015-06-05T18:19:34Z</dcterms:created>
  <dcterms:modified xsi:type="dcterms:W3CDTF">2026-04-08T06:18:57Z</dcterms:modified>
</cp:coreProperties>
</file>