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060_総務部\0614_工事契約検査課\検査グループ\各種制度　(熱中症対策,コロナ,表彰制度,CAD,電子納品など）☆\070 休日の確保（週休2日・一斉閉所）\1.週休2日\20260331 公表等\HP\"/>
    </mc:Choice>
  </mc:AlternateContent>
  <xr:revisionPtr revIDLastSave="0" documentId="13_ncr:1_{FA269E95-D030-49B0-B611-B843E1850BD9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別紙１（土木工事等）完全週休２日" sheetId="12" r:id="rId1"/>
    <sheet name="別紙２（土木工事等）月単位・通期" sheetId="10" r:id="rId2"/>
    <sheet name="リスト" sheetId="11" r:id="rId3"/>
  </sheets>
  <definedNames>
    <definedName name="_xlnm.Print_Area" localSheetId="0">'別紙１（土木工事等）完全週休２日'!$A$4:$CV$118</definedName>
    <definedName name="_xlnm.Print_Area" localSheetId="1">'別紙２（土木工事等）月単位・通期'!$A$4:$AI$302</definedName>
    <definedName name="_xlnm.Print_Titles" localSheetId="1">'別紙２（土木工事等）月単位・通期'!$4:$9</definedName>
    <definedName name="夏休">リスト!$B$3:$B$4</definedName>
    <definedName name="祝日">リスト!$H$3:$H$596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D13" i="12" l="1"/>
  <c r="E13" i="12" s="1"/>
  <c r="F13" i="12" s="1"/>
  <c r="G13" i="12" s="1"/>
  <c r="H13" i="12" s="1"/>
  <c r="C14" i="12"/>
  <c r="C12" i="12"/>
  <c r="C22" i="12"/>
  <c r="C21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I13" i="12" l="1"/>
  <c r="I11" i="12" s="1"/>
  <c r="D21" i="12"/>
  <c r="D22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C27" i="12" l="1"/>
  <c r="C25" i="12"/>
  <c r="E22" i="12"/>
  <c r="E21" i="12"/>
  <c r="E14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W6" i="10"/>
  <c r="D10" i="10"/>
  <c r="C10" i="10"/>
  <c r="P8" i="10"/>
  <c r="K15" i="12" l="1"/>
  <c r="K19" i="12" s="1"/>
  <c r="I22" i="12"/>
  <c r="I21" i="12"/>
  <c r="E24" i="12"/>
  <c r="I14" i="12"/>
  <c r="W7" i="10"/>
  <c r="F10" i="10"/>
  <c r="C12" i="10"/>
  <c r="C27" i="10" s="1"/>
  <c r="C28" i="10" s="1"/>
  <c r="K17" i="12" l="1"/>
  <c r="D24" i="12"/>
  <c r="C24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I25" i="12" s="1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I49" i="12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D94" i="10" l="1"/>
  <c r="C95" i="10"/>
  <c r="C94" i="10"/>
  <c r="C64" i="12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H68" i="10"/>
  <c r="G69" i="10"/>
  <c r="G70" i="10" s="1"/>
  <c r="M54" i="10"/>
  <c r="G82" i="10"/>
  <c r="O40" i="10"/>
  <c r="N41" i="10"/>
  <c r="N42" i="10" s="1"/>
  <c r="O27" i="10"/>
  <c r="O28" i="10" s="1"/>
  <c r="S12" i="10"/>
  <c r="S13" i="10" s="1"/>
  <c r="S14" i="10" s="1"/>
  <c r="C96" i="10" l="1"/>
  <c r="D96" i="10" s="1"/>
  <c r="L55" i="10"/>
  <c r="L56" i="10" s="1"/>
  <c r="F83" i="10"/>
  <c r="F84" i="10" s="1"/>
  <c r="D56" i="12"/>
  <c r="D63" i="12"/>
  <c r="D64" i="12"/>
  <c r="E55" i="12"/>
  <c r="E53" i="12"/>
  <c r="C111" i="10"/>
  <c r="H69" i="10"/>
  <c r="H70" i="10" s="1"/>
  <c r="I68" i="10"/>
  <c r="H82" i="10"/>
  <c r="O41" i="10"/>
  <c r="O42" i="10" s="1"/>
  <c r="P40" i="10"/>
  <c r="N54" i="10"/>
  <c r="P27" i="10"/>
  <c r="P28" i="10" s="1"/>
  <c r="T12" i="10"/>
  <c r="T13" i="10" s="1"/>
  <c r="T14" i="10" s="1"/>
  <c r="M55" i="10" l="1"/>
  <c r="M56" i="10" s="1"/>
  <c r="G83" i="10"/>
  <c r="G84" i="10" s="1"/>
  <c r="E56" i="12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O54" i="10"/>
  <c r="Q27" i="10"/>
  <c r="Q28" i="10" s="1"/>
  <c r="U12" i="10"/>
  <c r="U13" i="10" s="1"/>
  <c r="U14" i="10" s="1"/>
  <c r="N55" i="10" l="1"/>
  <c r="N56" i="10" s="1"/>
  <c r="H83" i="10"/>
  <c r="H84" i="10" s="1"/>
  <c r="F63" i="12"/>
  <c r="F64" i="12"/>
  <c r="G55" i="12"/>
  <c r="G53" i="12"/>
  <c r="F56" i="12"/>
  <c r="C110" i="10"/>
  <c r="E97" i="10"/>
  <c r="E98" i="10" s="1"/>
  <c r="F96" i="10"/>
  <c r="J69" i="10"/>
  <c r="J70" i="10" s="1"/>
  <c r="K68" i="10"/>
  <c r="P54" i="10"/>
  <c r="J82" i="10"/>
  <c r="Q41" i="10"/>
  <c r="Q42" i="10" s="1"/>
  <c r="R40" i="10"/>
  <c r="R27" i="10"/>
  <c r="R28" i="10" s="1"/>
  <c r="V12" i="10"/>
  <c r="V13" i="10" s="1"/>
  <c r="V14" i="10" s="1"/>
  <c r="O55" i="10" l="1"/>
  <c r="O56" i="10" s="1"/>
  <c r="I83" i="10"/>
  <c r="I84" i="10" s="1"/>
  <c r="G56" i="12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Q54" i="10"/>
  <c r="J83" i="10"/>
  <c r="J84" i="10" s="1"/>
  <c r="K82" i="10"/>
  <c r="S27" i="10"/>
  <c r="S28" i="10" s="1"/>
  <c r="W12" i="10"/>
  <c r="W13" i="10" s="1"/>
  <c r="W14" i="10" s="1"/>
  <c r="P55" i="10" l="1"/>
  <c r="P56" i="10" s="1"/>
  <c r="H56" i="12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T40" i="10"/>
  <c r="S41" i="10"/>
  <c r="S42" i="10" s="1"/>
  <c r="T27" i="10"/>
  <c r="T28" i="10" s="1"/>
  <c r="X12" i="10"/>
  <c r="X13" i="10" s="1"/>
  <c r="X14" i="10" s="1"/>
  <c r="Q55" i="10" l="1"/>
  <c r="Q56" i="10" s="1"/>
  <c r="I64" i="12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S54" i="10"/>
  <c r="L83" i="10"/>
  <c r="L84" i="10" s="1"/>
  <c r="M82" i="10"/>
  <c r="U27" i="10"/>
  <c r="U28" i="10" s="1"/>
  <c r="Y12" i="10"/>
  <c r="Y13" i="10" s="1"/>
  <c r="Y14" i="10" s="1"/>
  <c r="R55" i="10" l="1"/>
  <c r="R56" i="10" s="1"/>
  <c r="C78" i="12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70" i="12" l="1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D138" i="10" s="1"/>
  <c r="E138" i="10" s="1"/>
  <c r="F67" i="12"/>
  <c r="F69" i="12"/>
  <c r="C153" i="10"/>
  <c r="C150" i="10" s="1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D139" i="10" l="1"/>
  <c r="D140" i="10" s="1"/>
  <c r="F77" i="12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E139" i="10" l="1"/>
  <c r="E140" i="10" s="1"/>
  <c r="G70" i="12"/>
  <c r="G77" i="12"/>
  <c r="G78" i="12"/>
  <c r="D152" i="10"/>
  <c r="H69" i="12"/>
  <c r="H67" i="12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H70" i="12" l="1"/>
  <c r="H77" i="12"/>
  <c r="K76" i="12" s="1"/>
  <c r="H78" i="12"/>
  <c r="E152" i="10"/>
  <c r="D153" i="10"/>
  <c r="D154" i="10" s="1"/>
  <c r="I69" i="12"/>
  <c r="I67" i="12"/>
  <c r="C166" i="10"/>
  <c r="C181" i="10" s="1"/>
  <c r="C182" i="10" s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D166" i="10" l="1"/>
  <c r="I78" i="12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C92" i="12" l="1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AD111" i="10"/>
  <c r="AD112" i="10" s="1"/>
  <c r="AE110" i="10"/>
  <c r="AG97" i="10"/>
  <c r="AG98" i="10" s="1"/>
  <c r="AF98" i="10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AI97" i="10" l="1"/>
  <c r="D276" i="10"/>
  <c r="G112" i="12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AI104" i="10" l="1"/>
  <c r="AJ104" i="10" s="1"/>
  <c r="H112" i="12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C292" i="10" l="1"/>
  <c r="D292" i="10" s="1"/>
  <c r="E292" i="10" s="1"/>
  <c r="F292" i="10" s="1"/>
  <c r="O21" i="12"/>
  <c r="O22" i="12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D293" i="10" l="1"/>
  <c r="D294" i="10" s="1"/>
  <c r="P14" i="12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E293" i="10" l="1"/>
  <c r="Q14" i="12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E294" i="10" l="1"/>
  <c r="F293" i="10"/>
  <c r="R14" i="12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F294" i="10" l="1"/>
  <c r="G293" i="10"/>
  <c r="S14" i="12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G294" i="10" l="1"/>
  <c r="H293" i="10"/>
  <c r="T14" i="12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H294" i="10" l="1"/>
  <c r="I293" i="10"/>
  <c r="U22" i="12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I294" i="10" l="1"/>
  <c r="J293" i="10"/>
  <c r="O36" i="12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W222" i="10"/>
  <c r="V223" i="10"/>
  <c r="V224" i="10" s="1"/>
  <c r="AI167" i="10"/>
  <c r="AC194" i="10"/>
  <c r="AB195" i="10"/>
  <c r="AB196" i="10" s="1"/>
  <c r="AE181" i="10"/>
  <c r="AE182" i="10" s="1"/>
  <c r="AF180" i="10"/>
  <c r="AI169" i="10" l="1"/>
  <c r="J294" i="10"/>
  <c r="K293" i="10"/>
  <c r="P28" i="12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K294" i="10" l="1"/>
  <c r="L293" i="10"/>
  <c r="Q35" i="12"/>
  <c r="Q36" i="12"/>
  <c r="R25" i="12"/>
  <c r="R27" i="12"/>
  <c r="Q28" i="12"/>
  <c r="P279" i="10"/>
  <c r="P280" i="10" s="1"/>
  <c r="Q278" i="10"/>
  <c r="W236" i="10"/>
  <c r="V237" i="10"/>
  <c r="V238" i="10" s="1"/>
  <c r="O292" i="10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L294" i="10" l="1"/>
  <c r="M293" i="10"/>
  <c r="R28" i="12"/>
  <c r="R35" i="12"/>
  <c r="R36" i="12"/>
  <c r="S27" i="12"/>
  <c r="S25" i="12"/>
  <c r="AC208" i="10"/>
  <c r="AB209" i="10"/>
  <c r="AB210" i="10" s="1"/>
  <c r="U251" i="10"/>
  <c r="U252" i="10" s="1"/>
  <c r="V250" i="10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M294" i="10" l="1"/>
  <c r="N293" i="10"/>
  <c r="S36" i="12"/>
  <c r="S35" i="12"/>
  <c r="T25" i="12"/>
  <c r="T27" i="12"/>
  <c r="S28" i="12"/>
  <c r="X237" i="10"/>
  <c r="X238" i="10" s="1"/>
  <c r="Y236" i="10"/>
  <c r="U264" i="10"/>
  <c r="T265" i="10"/>
  <c r="T266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N294" i="10" l="1"/>
  <c r="O293" i="10"/>
  <c r="T28" i="12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O294" i="10" l="1"/>
  <c r="P293" i="10"/>
  <c r="U35" i="12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P294" i="10" l="1"/>
  <c r="Q293" i="10"/>
  <c r="O49" i="12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Q294" i="10" l="1"/>
  <c r="R293" i="10"/>
  <c r="P42" i="12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AE222" i="10"/>
  <c r="AD223" i="10"/>
  <c r="AD224" i="10" s="1"/>
  <c r="AC236" i="10"/>
  <c r="AB237" i="10"/>
  <c r="AB238" i="10" s="1"/>
  <c r="R294" i="10" l="1"/>
  <c r="S293" i="10"/>
  <c r="Q42" i="12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AI211" i="10"/>
  <c r="S294" i="10" l="1"/>
  <c r="T293" i="10"/>
  <c r="R49" i="12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AA264" i="10"/>
  <c r="Z265" i="10"/>
  <c r="Z266" i="10" s="1"/>
  <c r="AF223" i="10"/>
  <c r="AF224" i="10" s="1"/>
  <c r="AG222" i="10"/>
  <c r="T294" i="10" l="1"/>
  <c r="U293" i="10"/>
  <c r="S42" i="12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X292" i="10"/>
  <c r="AD250" i="10"/>
  <c r="AC251" i="10"/>
  <c r="AC252" i="10" s="1"/>
  <c r="U294" i="10" l="1"/>
  <c r="V293" i="10"/>
  <c r="T42" i="12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Y292" i="10"/>
  <c r="AI223" i="10"/>
  <c r="AI225" i="10"/>
  <c r="V294" i="10" l="1"/>
  <c r="W293" i="10"/>
  <c r="U49" i="12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Z292" i="10"/>
  <c r="AE251" i="10"/>
  <c r="AE252" i="10" s="1"/>
  <c r="AF250" i="10"/>
  <c r="W294" i="10" l="1"/>
  <c r="X293" i="10"/>
  <c r="O63" i="12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AI237" i="10"/>
  <c r="AI239" i="10"/>
  <c r="X294" i="10" l="1"/>
  <c r="Y293" i="10"/>
  <c r="P56" i="12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I251" i="10"/>
  <c r="AE265" i="10"/>
  <c r="AE266" i="10" s="1"/>
  <c r="AF264" i="10"/>
  <c r="AC279" i="10"/>
  <c r="AC280" i="10" s="1"/>
  <c r="AD278" i="10"/>
  <c r="Y294" i="10" l="1"/>
  <c r="Z293" i="10"/>
  <c r="Q56" i="12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E278" i="10"/>
  <c r="AD279" i="10"/>
  <c r="AD280" i="10" s="1"/>
  <c r="Z294" i="10" l="1"/>
  <c r="AA293" i="10"/>
  <c r="R64" i="12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G265" i="10"/>
  <c r="AG266" i="10" s="1"/>
  <c r="AA294" i="10" l="1"/>
  <c r="AB293" i="10"/>
  <c r="S56" i="12"/>
  <c r="S63" i="12"/>
  <c r="S64" i="12"/>
  <c r="T53" i="12"/>
  <c r="T55" i="12"/>
  <c r="AI265" i="10"/>
  <c r="AI267" i="10"/>
  <c r="AE292" i="10"/>
  <c r="AF279" i="10"/>
  <c r="AF280" i="10" s="1"/>
  <c r="AG278" i="10"/>
  <c r="AB294" i="10" l="1"/>
  <c r="AC293" i="10"/>
  <c r="T56" i="12"/>
  <c r="T64" i="12"/>
  <c r="T63" i="12"/>
  <c r="W62" i="12" s="1"/>
  <c r="U55" i="12"/>
  <c r="U53" i="12"/>
  <c r="AG279" i="10"/>
  <c r="AG280" i="10" s="1"/>
  <c r="AF292" i="10"/>
  <c r="AI271" i="10"/>
  <c r="AI272" i="10" s="1"/>
  <c r="AJ272" i="10" s="1"/>
  <c r="AI269" i="10"/>
  <c r="AJ268" i="10" s="1"/>
  <c r="AC294" i="10" l="1"/>
  <c r="AD293" i="10"/>
  <c r="U63" i="12"/>
  <c r="U64" i="12"/>
  <c r="O66" i="12"/>
  <c r="O69" i="12"/>
  <c r="O67" i="12"/>
  <c r="P66" i="12"/>
  <c r="Q66" i="12"/>
  <c r="U56" i="12"/>
  <c r="W55" i="12" s="1"/>
  <c r="W57" i="12"/>
  <c r="AG292" i="10"/>
  <c r="AI279" i="10"/>
  <c r="AI281" i="10"/>
  <c r="AD294" i="10" l="1"/>
  <c r="AE293" i="10"/>
  <c r="O77" i="12"/>
  <c r="O78" i="12"/>
  <c r="W61" i="12"/>
  <c r="W59" i="12"/>
  <c r="O70" i="12"/>
  <c r="P69" i="12"/>
  <c r="P67" i="12"/>
  <c r="R66" i="12"/>
  <c r="O68" i="12"/>
  <c r="AI285" i="10"/>
  <c r="AI286" i="10" s="1"/>
  <c r="AJ286" i="10" s="1"/>
  <c r="AI283" i="10"/>
  <c r="AJ282" i="10" s="1"/>
  <c r="AE294" i="10" l="1"/>
  <c r="AF293" i="10"/>
  <c r="P70" i="12"/>
  <c r="P78" i="12"/>
  <c r="P77" i="12"/>
  <c r="Q69" i="12"/>
  <c r="Q67" i="12"/>
  <c r="AF294" i="10" l="1"/>
  <c r="AG293" i="10"/>
  <c r="AG294" i="10" s="1"/>
  <c r="AI293" i="10"/>
  <c r="Q70" i="12"/>
  <c r="Q77" i="12"/>
  <c r="Q78" i="12"/>
  <c r="R67" i="12"/>
  <c r="R69" i="12"/>
  <c r="AI295" i="10" l="1"/>
  <c r="R78" i="12"/>
  <c r="R77" i="12"/>
  <c r="R70" i="12"/>
  <c r="S69" i="12"/>
  <c r="S67" i="12"/>
  <c r="AI15" i="10"/>
  <c r="AI297" i="10" l="1"/>
  <c r="AJ296" i="10" s="1"/>
  <c r="AI299" i="10"/>
  <c r="AI300" i="10" s="1"/>
  <c r="AJ300" i="10" s="1"/>
  <c r="S70" i="12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V29" i="12" s="1"/>
  <c r="AT25" i="12"/>
  <c r="AS28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H43" i="12" s="1"/>
  <c r="CF39" i="12"/>
  <c r="CE42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H57" i="12" s="1"/>
  <c r="CF53" i="12"/>
  <c r="CE56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H71" i="12" s="1"/>
  <c r="CF67" i="12"/>
  <c r="CE70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H113" i="12" s="1"/>
  <c r="CF109" i="12"/>
  <c r="CE112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T47" i="12" s="1"/>
  <c r="CR49" i="12"/>
  <c r="CR50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T57" i="12" s="1"/>
  <c r="CR53" i="12"/>
  <c r="CQ56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T99" i="12" s="1"/>
  <c r="CR95" i="12"/>
  <c r="CQ98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T113" i="12" s="1"/>
  <c r="CR109" i="12"/>
  <c r="CQ112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<sst xmlns="http://schemas.openxmlformats.org/spreadsheetml/2006/main" count="1410" uniqueCount="60">
  <si>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</si>
  <si>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</si>
  <si>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</si>
  <si>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</si>
  <si>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</si>
  <si>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</si>
  <si>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</si>
  <si>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</si>
  <si>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</si>
  <si>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</si>
  <si>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</si>
  <si>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</si>
  <si>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</si>
  <si>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</si>
  <si>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</si>
  <si>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</si>
  <si>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</si>
  <si>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</si>
  <si>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</si>
  <si>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</si>
  <si>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</si>
  <si>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</si>
  <si>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</si>
  <si>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</si>
  <si>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</si>
  <si>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</si>
  <si>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</si>
  <si>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</si>
  <si>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</si>
  <si>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</si>
  <si>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</si>
  <si>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</si>
  <si>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</si>
  <si>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</si>
  <si>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</si>
  <si>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</si>
  <si>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</si>
  <si>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</si>
  <si>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</si>
  <si>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</si>
  <si>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</si>
  <si>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</si>
  <si>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</si>
  <si>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</si>
  <si>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</si>
  <si>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</si>
  <si>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</si>
  <si>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</si>
  <si>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</si>
  <si>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</si>
  <si>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</si>
  <si>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</si>
  <si>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</si>
  <si>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</si>
  <si>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</si>
  <si>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</si>
  <si>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休日取得計画実績表（一般土木工事等）【完全週休２日】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6" eb="17">
      <t>トウ</t>
    </rPh>
    <rPh sb="19" eb="21">
      <t>カンゼン</t>
    </rPh>
    <rPh sb="21" eb="23">
      <t>シュウキュウ</t>
    </rPh>
    <rPh sb="24" eb="25">
      <t>ニチ</t>
    </rPh>
    <phoneticPr fontId="2"/>
  </si>
  <si>
    <t>休日取得計画実績表（土木工事等）【月単位・通期】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ドボク</t>
    </rPh>
    <rPh sb="12" eb="14">
      <t>コウジ</t>
    </rPh>
    <rPh sb="14" eb="15">
      <t>トウ</t>
    </rPh>
    <rPh sb="17" eb="20">
      <t>ツキタンイ</t>
    </rPh>
    <rPh sb="21" eb="23">
      <t>ツウキ</t>
    </rPh>
    <phoneticPr fontId="2"/>
  </si>
  <si>
    <t>休日取得計画実績表（土木工事等）【完全週休２日】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ドボク</t>
    </rPh>
    <rPh sb="12" eb="14">
      <t>コウジ</t>
    </rPh>
    <rPh sb="14" eb="15">
      <t>トウ</t>
    </rPh>
    <rPh sb="17" eb="19">
      <t>カンゼン</t>
    </rPh>
    <rPh sb="19" eb="21">
      <t>シュウキュウ</t>
    </rPh>
    <rPh sb="22" eb="23">
      <t>ニチ</t>
    </rPh>
    <phoneticPr fontId="2"/>
  </si>
  <si>
    <t>※R8,9年度について入力してあります。R10年度以降については随時追記をお願いします。
（セルH600まで対応可能）</t>
    <rPh sb="5" eb="7">
      <t>ネンド</t>
    </rPh>
    <rPh sb="11" eb="13">
      <t>ニュウリョク</t>
    </rPh>
    <rPh sb="23" eb="25">
      <t>ネンド</t>
    </rPh>
    <rPh sb="25" eb="27">
      <t>イコウ</t>
    </rPh>
    <rPh sb="32" eb="34">
      <t>ズイジ</t>
    </rPh>
    <rPh sb="34" eb="36">
      <t>ツイキ</t>
    </rPh>
    <rPh sb="38" eb="39">
      <t>ネガ</t>
    </rPh>
    <rPh sb="54" eb="56">
      <t>タイオウ</t>
    </rPh>
    <rPh sb="56" eb="58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</si>
</sst>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  <numFmt numFmtId="183" formatCode="[$-409]d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183" fontId="4" fillId="0" borderId="7" xfId="0" applyNumberFormat="1" applyFont="1" applyBorder="1" applyAlignment="1" applyProtection="1">
      <alignment horizontal="center" vertical="center" shrinkToFit="1"/>
    </xf>
    <xf numFmtId="183" fontId="4" fillId="0" borderId="4" xfId="0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zoomScale="55" zoomScaleNormal="55" zoomScaleSheetLayoutView="55" workbookViewId="0">
      <selection activeCell="G9" sqref="G9"/>
    </sheetView>
  </sheetViews>
  <sheetFormatPr defaultColWidth="9" defaultRowHeight="13.5" outlineLevelRow="1" outlineLevelCol="1" x14ac:dyDescent="0.15"/>
  <cols>
    <col min="1" max="1" width="3.625" style="9" customWidth="1"/>
    <col min="2" max="2" width="7.125" style="7" bestFit="1" customWidth="1"/>
    <col min="3" max="9" width="3.875" style="7" customWidth="1"/>
    <col min="10" max="10" width="13.375" style="7" customWidth="1"/>
    <col min="11" max="11" width="6.625" style="7" customWidth="1"/>
    <col min="12" max="12" width="6.625" style="7" hidden="1" customWidth="1" outlineLevel="1"/>
    <col min="13" max="13" width="13.375" style="7" customWidth="1" collapsed="1"/>
    <col min="14" max="14" width="7" style="7" customWidth="1"/>
    <col min="15" max="21" width="3.875" style="7" customWidth="1"/>
    <col min="22" max="22" width="13.375" style="7" customWidth="1"/>
    <col min="23" max="23" width="6.625" style="7" customWidth="1"/>
    <col min="24" max="24" width="6.625" style="7" hidden="1" customWidth="1" outlineLevel="1"/>
    <col min="25" max="25" width="3.625" style="9" customWidth="1" collapsed="1"/>
    <col min="26" max="26" width="3.625" style="9" customWidth="1"/>
    <col min="27" max="27" width="7.125" style="7" bestFit="1" customWidth="1"/>
    <col min="28" max="34" width="3.875" style="7" customWidth="1"/>
    <col min="35" max="35" width="13.375" style="7" customWidth="1"/>
    <col min="36" max="36" width="6.625" style="7" customWidth="1"/>
    <col min="37" max="37" width="6.625" style="7" hidden="1" customWidth="1" outlineLevel="1"/>
    <col min="38" max="38" width="13.375" style="7" customWidth="1" collapsed="1"/>
    <col min="39" max="39" width="7" style="7" customWidth="1"/>
    <col min="40" max="46" width="3.875" style="7" customWidth="1"/>
    <col min="47" max="47" width="13.375" style="7" customWidth="1"/>
    <col min="48" max="48" width="6.625" style="7" customWidth="1"/>
    <col min="49" max="49" width="6.625" style="7" hidden="1" customWidth="1" outlineLevel="1"/>
    <col min="50" max="50" width="3.625" style="9" customWidth="1" collapsed="1"/>
    <col min="51" max="51" width="3.625" style="9" customWidth="1"/>
    <col min="52" max="52" width="7.125" style="7" bestFit="1" customWidth="1"/>
    <col min="53" max="59" width="3.875" style="7" customWidth="1"/>
    <col min="60" max="60" width="13.375" style="7" customWidth="1"/>
    <col min="61" max="61" width="6.625" style="7" customWidth="1"/>
    <col min="62" max="62" width="6.625" style="7" hidden="1" customWidth="1" outlineLevel="1"/>
    <col min="63" max="63" width="13.375" style="7" customWidth="1" collapsed="1"/>
    <col min="64" max="64" width="7" style="7" customWidth="1"/>
    <col min="65" max="71" width="3.875" style="7" customWidth="1"/>
    <col min="72" max="72" width="13.375" style="7" customWidth="1"/>
    <col min="73" max="73" width="6.625" style="7" customWidth="1"/>
    <col min="74" max="74" width="6.625" style="7" hidden="1" customWidth="1" outlineLevel="1"/>
    <col min="75" max="75" width="3.625" style="9" customWidth="1" collapsed="1"/>
    <col min="76" max="76" width="3.625" style="9" customWidth="1"/>
    <col min="77" max="77" width="7.125" style="7" bestFit="1" customWidth="1"/>
    <col min="78" max="84" width="3.875" style="7" customWidth="1"/>
    <col min="85" max="85" width="13.375" style="7" customWidth="1"/>
    <col min="86" max="86" width="6.625" style="7" customWidth="1"/>
    <col min="87" max="87" width="6.625" style="7" hidden="1" customWidth="1" outlineLevel="1"/>
    <col min="88" max="88" width="13.375" style="7" customWidth="1" collapsed="1"/>
    <col min="89" max="89" width="7" style="7" customWidth="1"/>
    <col min="90" max="96" width="3.875" style="7" customWidth="1"/>
    <col min="97" max="97" width="13.375" style="7" customWidth="1"/>
    <col min="98" max="98" width="6.625" style="7" customWidth="1"/>
    <col min="99" max="99" width="6.625" style="7" hidden="1" customWidth="1" outlineLevel="1"/>
    <col min="100" max="100" width="3.625" style="9" customWidth="1" collapsed="1"/>
    <col min="101" max="16384" width="9" style="9"/>
  </cols>
  <sheetData>
    <row r="4" spans="2:99" ht="18.75" x14ac:dyDescent="0.15">
      <c r="B4" s="6" t="s">
        <v>58</v>
      </c>
      <c r="N4" s="8"/>
      <c r="AA4" s="6" t="s">
        <v>56</v>
      </c>
      <c r="AM4" s="8"/>
      <c r="AZ4" s="6" t="s">
        <v>56</v>
      </c>
      <c r="BL4" s="8"/>
      <c r="BY4" s="6" t="s">
        <v>56</v>
      </c>
      <c r="CK4" s="8"/>
    </row>
    <row r="5" spans="2:99" ht="13.5" customHeight="1" x14ac:dyDescent="0.15">
      <c r="R5" s="9"/>
      <c r="AQ5" s="9"/>
      <c r="BP5" s="9"/>
      <c r="CO5" s="9"/>
    </row>
    <row r="6" spans="2:99" ht="13.5" customHeight="1" thickBot="1" x14ac:dyDescent="0.2">
      <c r="B6" s="139" t="s">
        <v>3</v>
      </c>
      <c r="C6" s="139"/>
      <c r="D6" s="139"/>
      <c r="E6" s="139"/>
      <c r="F6" s="7" t="s">
        <v>12</v>
      </c>
      <c r="G6" s="1" t="s">
        <v>50</v>
      </c>
      <c r="H6" s="1"/>
      <c r="I6" s="1"/>
      <c r="J6" s="1"/>
      <c r="K6" s="1"/>
      <c r="L6" s="1"/>
      <c r="M6" s="1"/>
      <c r="N6" s="1"/>
      <c r="O6" s="1"/>
      <c r="P6" s="1"/>
      <c r="Q6" s="1"/>
      <c r="AA6" s="139" t="s">
        <v>3</v>
      </c>
      <c r="AB6" s="139"/>
      <c r="AC6" s="139"/>
      <c r="AD6" s="139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39" t="s">
        <v>3</v>
      </c>
      <c r="BA6" s="139"/>
      <c r="BB6" s="139"/>
      <c r="BC6" s="139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39" t="s">
        <v>3</v>
      </c>
      <c r="BZ6" s="139"/>
      <c r="CA6" s="139"/>
      <c r="CB6" s="139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">
      <c r="B7" s="139" t="s">
        <v>11</v>
      </c>
      <c r="C7" s="139"/>
      <c r="D7" s="139"/>
      <c r="E7" s="139"/>
      <c r="F7" s="7" t="s">
        <v>12</v>
      </c>
      <c r="G7" s="140">
        <v>46113</v>
      </c>
      <c r="H7" s="141"/>
      <c r="I7" s="141"/>
      <c r="J7" s="142"/>
      <c r="K7" s="86" t="str">
        <f>TEXT(WEEKDAY(+G7),"aaa")</f>
        <v>水</v>
      </c>
      <c r="L7" s="86"/>
      <c r="AA7" s="139" t="s">
        <v>11</v>
      </c>
      <c r="AB7" s="139"/>
      <c r="AC7" s="139"/>
      <c r="AD7" s="139"/>
      <c r="AE7" s="7" t="s">
        <v>12</v>
      </c>
      <c r="AF7" s="132">
        <f>G7</f>
        <v>46113</v>
      </c>
      <c r="AG7" s="133"/>
      <c r="AH7" s="133"/>
      <c r="AI7" s="134"/>
      <c r="AJ7" s="87" t="str">
        <f>K7</f>
        <v>水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39" t="s">
        <v>11</v>
      </c>
      <c r="BA7" s="139"/>
      <c r="BB7" s="139"/>
      <c r="BC7" s="139"/>
      <c r="BD7" s="7" t="s">
        <v>12</v>
      </c>
      <c r="BE7" s="132">
        <f>AF7</f>
        <v>46113</v>
      </c>
      <c r="BF7" s="133"/>
      <c r="BG7" s="133"/>
      <c r="BH7" s="134"/>
      <c r="BI7" s="87" t="str">
        <f>AJ7</f>
        <v>水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39" t="s">
        <v>11</v>
      </c>
      <c r="BZ7" s="139"/>
      <c r="CA7" s="139"/>
      <c r="CB7" s="139"/>
      <c r="CC7" s="7" t="s">
        <v>12</v>
      </c>
      <c r="CD7" s="132">
        <f>BE7</f>
        <v>46113</v>
      </c>
      <c r="CE7" s="133"/>
      <c r="CF7" s="133"/>
      <c r="CG7" s="134"/>
      <c r="CH7" s="87" t="str">
        <f>BI7</f>
        <v>水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15">
      <c r="B8" s="130" t="s">
        <v>14</v>
      </c>
      <c r="C8" s="130"/>
      <c r="D8" s="130"/>
      <c r="E8" s="130"/>
      <c r="F8" s="7" t="s">
        <v>12</v>
      </c>
      <c r="G8" s="135">
        <v>46477</v>
      </c>
      <c r="H8" s="135"/>
      <c r="I8" s="135"/>
      <c r="J8" s="135"/>
      <c r="K8" s="86" t="str">
        <f>TEXT(WEEKDAY(+G8),"aaa")</f>
        <v>水</v>
      </c>
      <c r="L8" s="86"/>
      <c r="M8" s="136" t="s">
        <v>1</v>
      </c>
      <c r="N8" s="136"/>
      <c r="O8" s="136"/>
      <c r="P8" s="7" t="s">
        <v>12</v>
      </c>
      <c r="Q8" s="137">
        <f>+G8-G7+1</f>
        <v>365</v>
      </c>
      <c r="R8" s="138"/>
      <c r="S8" s="138"/>
      <c r="T8" s="88"/>
      <c r="U8" s="88"/>
      <c r="V8" s="88"/>
      <c r="W8" s="88"/>
      <c r="X8" s="88"/>
      <c r="AA8" s="130" t="s">
        <v>14</v>
      </c>
      <c r="AB8" s="130"/>
      <c r="AC8" s="130"/>
      <c r="AD8" s="130"/>
      <c r="AE8" s="7" t="s">
        <v>12</v>
      </c>
      <c r="AF8" s="131">
        <f>G8</f>
        <v>46477</v>
      </c>
      <c r="AG8" s="131"/>
      <c r="AH8" s="131"/>
      <c r="AI8" s="131"/>
      <c r="AJ8" s="87" t="str">
        <f>K8</f>
        <v>水</v>
      </c>
      <c r="AK8" s="87"/>
      <c r="AL8" s="127" t="s">
        <v>1</v>
      </c>
      <c r="AM8" s="127"/>
      <c r="AN8" s="127"/>
      <c r="AO8" s="85" t="s">
        <v>12</v>
      </c>
      <c r="AP8" s="128">
        <f>Q8</f>
        <v>365</v>
      </c>
      <c r="AQ8" s="129"/>
      <c r="AR8" s="129"/>
      <c r="AS8" s="89"/>
      <c r="AT8" s="89"/>
      <c r="AU8" s="88"/>
      <c r="AV8" s="88"/>
      <c r="AW8" s="88"/>
      <c r="AZ8" s="130" t="s">
        <v>14</v>
      </c>
      <c r="BA8" s="130"/>
      <c r="BB8" s="130"/>
      <c r="BC8" s="130"/>
      <c r="BD8" s="7" t="s">
        <v>12</v>
      </c>
      <c r="BE8" s="131">
        <f>AF8</f>
        <v>46477</v>
      </c>
      <c r="BF8" s="131"/>
      <c r="BG8" s="131"/>
      <c r="BH8" s="131"/>
      <c r="BI8" s="87" t="str">
        <f>AJ8</f>
        <v>水</v>
      </c>
      <c r="BJ8" s="87"/>
      <c r="BK8" s="127" t="s">
        <v>1</v>
      </c>
      <c r="BL8" s="127"/>
      <c r="BM8" s="127"/>
      <c r="BN8" s="85" t="s">
        <v>12</v>
      </c>
      <c r="BO8" s="128">
        <f>AP8</f>
        <v>365</v>
      </c>
      <c r="BP8" s="129"/>
      <c r="BQ8" s="129"/>
      <c r="BR8" s="89"/>
      <c r="BS8" s="89"/>
      <c r="BT8" s="88"/>
      <c r="BU8" s="88"/>
      <c r="BV8" s="88"/>
      <c r="BY8" s="130" t="s">
        <v>14</v>
      </c>
      <c r="BZ8" s="130"/>
      <c r="CA8" s="130"/>
      <c r="CB8" s="130"/>
      <c r="CC8" s="7" t="s">
        <v>12</v>
      </c>
      <c r="CD8" s="131">
        <f>BE8</f>
        <v>46477</v>
      </c>
      <c r="CE8" s="131"/>
      <c r="CF8" s="131"/>
      <c r="CG8" s="131"/>
      <c r="CH8" s="87" t="str">
        <f>BI8</f>
        <v>水</v>
      </c>
      <c r="CI8" s="87"/>
      <c r="CJ8" s="127" t="s">
        <v>1</v>
      </c>
      <c r="CK8" s="127"/>
      <c r="CL8" s="127"/>
      <c r="CM8" s="85" t="s">
        <v>12</v>
      </c>
      <c r="CN8" s="128">
        <f>BO8</f>
        <v>365</v>
      </c>
      <c r="CO8" s="129"/>
      <c r="CP8" s="129"/>
      <c r="CQ8" s="89"/>
      <c r="CR8" s="89"/>
      <c r="CS8" s="88"/>
      <c r="CT8" s="88"/>
      <c r="CU8" s="88"/>
    </row>
    <row r="9" spans="2:99" ht="18" customHeight="1" x14ac:dyDescent="0.15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15">
      <c r="B10" s="90"/>
      <c r="C10" s="91">
        <f>YEAR(G7)</f>
        <v>2026</v>
      </c>
      <c r="D10" s="91">
        <f>MONTH(G7)</f>
        <v>4</v>
      </c>
      <c r="E10" s="91">
        <f>DAY(G7)</f>
        <v>1</v>
      </c>
      <c r="F10" s="92">
        <f>G7</f>
        <v>46113</v>
      </c>
      <c r="G10" s="90"/>
      <c r="H10" s="90"/>
      <c r="J10" s="90"/>
      <c r="K10" s="90"/>
      <c r="L10" s="90"/>
      <c r="M10" s="90"/>
      <c r="N10" s="90"/>
      <c r="O10" s="91">
        <f>YEAR(I109+1)</f>
        <v>2026</v>
      </c>
      <c r="P10" s="91">
        <f>MONTH(I109+1)</f>
        <v>5</v>
      </c>
      <c r="Q10" s="93">
        <f>DAY(I109)+1</f>
        <v>25</v>
      </c>
      <c r="R10" s="92">
        <f>DATE(O10,P10,Q10)</f>
        <v>46167</v>
      </c>
      <c r="S10" s="90"/>
      <c r="T10" s="90"/>
      <c r="V10" s="90"/>
      <c r="W10" s="90"/>
      <c r="X10" s="90"/>
      <c r="AA10" s="90"/>
      <c r="AB10" s="91">
        <f>YEAR(U109+1)</f>
        <v>2026</v>
      </c>
      <c r="AC10" s="91">
        <f>MONTH(U109+1)</f>
        <v>7</v>
      </c>
      <c r="AD10" s="93">
        <f>DAY(U109)+1</f>
        <v>20</v>
      </c>
      <c r="AE10" s="92">
        <f>DATE(AB10,AC10,AD10)</f>
        <v>46223</v>
      </c>
      <c r="AF10" s="90"/>
      <c r="AG10" s="90"/>
      <c r="AI10" s="90"/>
      <c r="AJ10" s="90"/>
      <c r="AK10" s="90"/>
      <c r="AL10" s="90"/>
      <c r="AM10" s="90"/>
      <c r="AN10" s="91">
        <f>YEAR(AH109+1)</f>
        <v>2026</v>
      </c>
      <c r="AO10" s="91">
        <f>MONTH(AH109+1)</f>
        <v>9</v>
      </c>
      <c r="AP10" s="93">
        <f>DAY(AH109)+1</f>
        <v>14</v>
      </c>
      <c r="AQ10" s="92">
        <f>DATE(AN10,AO10,AP10)</f>
        <v>46279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11</v>
      </c>
      <c r="BC10" s="93">
        <f>DAY(AT109)+1</f>
        <v>9</v>
      </c>
      <c r="BD10" s="92">
        <f>DATE(BA10,BB10,BC10)</f>
        <v>46335</v>
      </c>
      <c r="BE10" s="90"/>
      <c r="BF10" s="90"/>
      <c r="BH10" s="90"/>
      <c r="BI10" s="90"/>
      <c r="BJ10" s="90"/>
      <c r="BK10" s="90"/>
      <c r="BL10" s="90"/>
      <c r="BM10" s="91">
        <f>YEAR(BG109+1)</f>
        <v>2027</v>
      </c>
      <c r="BN10" s="91">
        <f>MONTH(BG109+1)</f>
        <v>1</v>
      </c>
      <c r="BO10" s="93">
        <f>DAY(BG109)+1</f>
        <v>4</v>
      </c>
      <c r="BP10" s="92">
        <f>DATE(BM10,BN10,BO10)</f>
        <v>46391</v>
      </c>
      <c r="BQ10" s="90"/>
      <c r="BR10" s="90"/>
      <c r="BT10" s="90"/>
      <c r="BU10" s="90"/>
      <c r="BV10" s="90"/>
      <c r="BY10" s="90"/>
      <c r="BZ10" s="91">
        <f>YEAR(BS109+1)</f>
        <v>2027</v>
      </c>
      <c r="CA10" s="91">
        <f>MONTH(BS109+1)</f>
        <v>3</v>
      </c>
      <c r="CB10" s="93">
        <f>DAY(BS109)+1</f>
        <v>29</v>
      </c>
      <c r="CC10" s="92">
        <f>DATE(BZ10,CA10,CB10)</f>
        <v>46475</v>
      </c>
      <c r="CD10" s="90"/>
      <c r="CE10" s="90"/>
      <c r="CG10" s="90"/>
      <c r="CH10" s="90"/>
      <c r="CI10" s="90"/>
      <c r="CJ10" s="90"/>
      <c r="CK10" s="90"/>
      <c r="CL10" s="91">
        <f>YEAR(CF109+1)</f>
        <v>2027</v>
      </c>
      <c r="CM10" s="91">
        <f>MONTH(CF109+1)</f>
        <v>4</v>
      </c>
      <c r="CN10" s="93">
        <f>DAY(CF109)+1</f>
        <v>26</v>
      </c>
      <c r="CO10" s="92">
        <f>DATE(CL10,CM10,CN10)</f>
        <v>46503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15">
      <c r="B11" s="94"/>
      <c r="C11" s="94">
        <f t="shared" ref="C11:H11" si="0">D11-1</f>
        <v>46111</v>
      </c>
      <c r="D11" s="94">
        <f t="shared" si="0"/>
        <v>46112</v>
      </c>
      <c r="E11" s="94">
        <f t="shared" si="0"/>
        <v>46113</v>
      </c>
      <c r="F11" s="94">
        <f t="shared" si="0"/>
        <v>46114</v>
      </c>
      <c r="G11" s="94">
        <f t="shared" si="0"/>
        <v>46115</v>
      </c>
      <c r="H11" s="94">
        <f t="shared" si="0"/>
        <v>46116</v>
      </c>
      <c r="I11" s="94">
        <f>I13</f>
        <v>46117</v>
      </c>
      <c r="J11" s="94"/>
      <c r="K11" s="94"/>
      <c r="L11" s="94"/>
      <c r="M11" s="94"/>
      <c r="N11" s="94"/>
      <c r="O11" s="95">
        <f>I109+1</f>
        <v>46167</v>
      </c>
      <c r="P11" s="95">
        <f t="shared" ref="P11:U11" si="1">O11+1</f>
        <v>46168</v>
      </c>
      <c r="Q11" s="95">
        <f t="shared" si="1"/>
        <v>46169</v>
      </c>
      <c r="R11" s="95">
        <f t="shared" si="1"/>
        <v>46170</v>
      </c>
      <c r="S11" s="95">
        <f t="shared" si="1"/>
        <v>46171</v>
      </c>
      <c r="T11" s="95">
        <f t="shared" si="1"/>
        <v>46172</v>
      </c>
      <c r="U11" s="95">
        <f t="shared" si="1"/>
        <v>46173</v>
      </c>
      <c r="V11" s="94"/>
      <c r="W11" s="94"/>
      <c r="X11" s="94"/>
      <c r="AA11" s="94"/>
      <c r="AB11" s="95">
        <f>U109+1</f>
        <v>46223</v>
      </c>
      <c r="AC11" s="95">
        <f t="shared" ref="AC11" si="2">AB11+1</f>
        <v>46224</v>
      </c>
      <c r="AD11" s="95">
        <f>AC11+1</f>
        <v>46225</v>
      </c>
      <c r="AE11" s="95">
        <f>AD11+1</f>
        <v>46226</v>
      </c>
      <c r="AF11" s="95">
        <f>AE11+1</f>
        <v>46227</v>
      </c>
      <c r="AG11" s="95">
        <f>AF11+1</f>
        <v>46228</v>
      </c>
      <c r="AH11" s="95">
        <f>AG11+1</f>
        <v>46229</v>
      </c>
      <c r="AI11" s="94"/>
      <c r="AJ11" s="94"/>
      <c r="AK11" s="94"/>
      <c r="AL11" s="94"/>
      <c r="AM11" s="94"/>
      <c r="AN11" s="95">
        <f>AH109+1</f>
        <v>46279</v>
      </c>
      <c r="AO11" s="95">
        <f t="shared" ref="AO11:AT11" si="3">AN11+1</f>
        <v>46280</v>
      </c>
      <c r="AP11" s="95">
        <f t="shared" si="3"/>
        <v>46281</v>
      </c>
      <c r="AQ11" s="95">
        <f t="shared" si="3"/>
        <v>46282</v>
      </c>
      <c r="AR11" s="95">
        <f t="shared" si="3"/>
        <v>46283</v>
      </c>
      <c r="AS11" s="95">
        <f t="shared" si="3"/>
        <v>46284</v>
      </c>
      <c r="AT11" s="95">
        <f t="shared" si="3"/>
        <v>46285</v>
      </c>
      <c r="AU11" s="94"/>
      <c r="AV11" s="94"/>
      <c r="AW11" s="94"/>
      <c r="AZ11" s="94"/>
      <c r="BA11" s="95">
        <f>AT109+1</f>
        <v>46335</v>
      </c>
      <c r="BB11" s="95">
        <f t="shared" ref="BB11" si="4">BA11+1</f>
        <v>46336</v>
      </c>
      <c r="BC11" s="95">
        <f>BB11+1</f>
        <v>46337</v>
      </c>
      <c r="BD11" s="95">
        <f>BC11+1</f>
        <v>46338</v>
      </c>
      <c r="BE11" s="95">
        <f>BD11+1</f>
        <v>46339</v>
      </c>
      <c r="BF11" s="95">
        <f>BE11+1</f>
        <v>46340</v>
      </c>
      <c r="BG11" s="95">
        <f>BF11+1</f>
        <v>46341</v>
      </c>
      <c r="BH11" s="94"/>
      <c r="BI11" s="94"/>
      <c r="BJ11" s="94"/>
      <c r="BK11" s="94"/>
      <c r="BL11" s="94"/>
      <c r="BM11" s="95">
        <f>BG109+1</f>
        <v>46391</v>
      </c>
      <c r="BN11" s="95">
        <f t="shared" ref="BN11:BS11" si="5">BM11+1</f>
        <v>46392</v>
      </c>
      <c r="BO11" s="95">
        <f t="shared" si="5"/>
        <v>46393</v>
      </c>
      <c r="BP11" s="95">
        <f t="shared" si="5"/>
        <v>46394</v>
      </c>
      <c r="BQ11" s="95">
        <f t="shared" si="5"/>
        <v>46395</v>
      </c>
      <c r="BR11" s="95">
        <f t="shared" si="5"/>
        <v>46396</v>
      </c>
      <c r="BS11" s="95">
        <f t="shared" si="5"/>
        <v>46397</v>
      </c>
      <c r="BT11" s="94"/>
      <c r="BU11" s="94"/>
      <c r="BV11" s="94"/>
      <c r="BY11" s="94"/>
      <c r="BZ11" s="95">
        <f>BS109+1</f>
        <v>46447</v>
      </c>
      <c r="CA11" s="95">
        <f t="shared" ref="CA11" si="6">BZ11+1</f>
        <v>46448</v>
      </c>
      <c r="CB11" s="95">
        <f>CA11+1</f>
        <v>46449</v>
      </c>
      <c r="CC11" s="95">
        <f>CB11+1</f>
        <v>46450</v>
      </c>
      <c r="CD11" s="95">
        <f>CC11+1</f>
        <v>46451</v>
      </c>
      <c r="CE11" s="95">
        <f>CD11+1</f>
        <v>46452</v>
      </c>
      <c r="CF11" s="95">
        <f>CE11+1</f>
        <v>46453</v>
      </c>
      <c r="CG11" s="94"/>
      <c r="CH11" s="94"/>
      <c r="CI11" s="94"/>
      <c r="CJ11" s="94"/>
      <c r="CK11" s="94"/>
      <c r="CL11" s="95">
        <f>CF109+1</f>
        <v>46503</v>
      </c>
      <c r="CM11" s="95">
        <f t="shared" ref="CM11" si="7">CL11+1</f>
        <v>46504</v>
      </c>
      <c r="CN11" s="95">
        <f t="shared" ref="CN11" si="8">CM11+1</f>
        <v>46505</v>
      </c>
      <c r="CO11" s="95">
        <f t="shared" ref="CO11" si="9">CN11+1</f>
        <v>46506</v>
      </c>
      <c r="CP11" s="95">
        <f t="shared" ref="CP11" si="10">CO11+1</f>
        <v>46507</v>
      </c>
      <c r="CQ11" s="95">
        <f t="shared" ref="CQ11" si="11">CP11+1</f>
        <v>46508</v>
      </c>
      <c r="CR11" s="95">
        <f t="shared" ref="CR11" si="12">CQ11+1</f>
        <v>46509</v>
      </c>
      <c r="CS11" s="94"/>
      <c r="CT11" s="94"/>
      <c r="CU11" s="94"/>
    </row>
    <row r="12" spans="2:99" ht="13.5" customHeight="1" collapsed="1" x14ac:dyDescent="0.15">
      <c r="B12" s="79" t="s">
        <v>19</v>
      </c>
      <c r="C12" s="118">
        <f>DATE($C10,$D10,1)</f>
        <v>46113</v>
      </c>
      <c r="D12" s="119"/>
      <c r="E12" s="119"/>
      <c r="F12" s="119"/>
      <c r="G12" s="119"/>
      <c r="H12" s="119"/>
      <c r="I12" s="119"/>
      <c r="J12" s="119"/>
      <c r="K12" s="120"/>
      <c r="L12" s="105"/>
      <c r="M12" s="9"/>
      <c r="N12" s="79" t="s">
        <v>19</v>
      </c>
      <c r="O12" s="118">
        <f>DATE($O10,$P10,1)</f>
        <v>46143</v>
      </c>
      <c r="P12" s="119"/>
      <c r="Q12" s="119"/>
      <c r="R12" s="119"/>
      <c r="S12" s="119"/>
      <c r="T12" s="119"/>
      <c r="U12" s="119"/>
      <c r="V12" s="119"/>
      <c r="W12" s="120"/>
      <c r="X12" s="105"/>
      <c r="AA12" s="79" t="s">
        <v>19</v>
      </c>
      <c r="AB12" s="118">
        <f>DATE($AB10,$AC10,1)</f>
        <v>46204</v>
      </c>
      <c r="AC12" s="119"/>
      <c r="AD12" s="119"/>
      <c r="AE12" s="119"/>
      <c r="AF12" s="119"/>
      <c r="AG12" s="119"/>
      <c r="AH12" s="119"/>
      <c r="AI12" s="119"/>
      <c r="AJ12" s="120"/>
      <c r="AK12" s="105"/>
      <c r="AL12" s="9"/>
      <c r="AM12" s="79" t="s">
        <v>19</v>
      </c>
      <c r="AN12" s="118">
        <f>DATE($AN10,$AO10,1)</f>
        <v>46266</v>
      </c>
      <c r="AO12" s="119"/>
      <c r="AP12" s="119"/>
      <c r="AQ12" s="119"/>
      <c r="AR12" s="119"/>
      <c r="AS12" s="119"/>
      <c r="AT12" s="119"/>
      <c r="AU12" s="119"/>
      <c r="AV12" s="120"/>
      <c r="AW12" s="105"/>
      <c r="AZ12" s="79" t="s">
        <v>19</v>
      </c>
      <c r="BA12" s="118">
        <f>DATE(BA10,BB10,1)</f>
        <v>46327</v>
      </c>
      <c r="BB12" s="119"/>
      <c r="BC12" s="119"/>
      <c r="BD12" s="119"/>
      <c r="BE12" s="119"/>
      <c r="BF12" s="119"/>
      <c r="BG12" s="119"/>
      <c r="BH12" s="119"/>
      <c r="BI12" s="120"/>
      <c r="BJ12" s="105"/>
      <c r="BK12" s="9"/>
      <c r="BL12" s="79" t="s">
        <v>19</v>
      </c>
      <c r="BM12" s="118">
        <f>DATE(BM10,BN10,1)</f>
        <v>46388</v>
      </c>
      <c r="BN12" s="119"/>
      <c r="BO12" s="119"/>
      <c r="BP12" s="119"/>
      <c r="BQ12" s="119"/>
      <c r="BR12" s="119"/>
      <c r="BS12" s="119"/>
      <c r="BT12" s="119"/>
      <c r="BU12" s="120"/>
      <c r="BV12" s="105"/>
      <c r="BY12" s="79" t="s">
        <v>19</v>
      </c>
      <c r="BZ12" s="118">
        <f>DATE(BZ10,CA10,1)</f>
        <v>46447</v>
      </c>
      <c r="CA12" s="119"/>
      <c r="CB12" s="119"/>
      <c r="CC12" s="119"/>
      <c r="CD12" s="119"/>
      <c r="CE12" s="119"/>
      <c r="CF12" s="119"/>
      <c r="CG12" s="119"/>
      <c r="CH12" s="120"/>
      <c r="CI12" s="105"/>
      <c r="CJ12" s="9"/>
      <c r="CK12" s="79" t="s">
        <v>19</v>
      </c>
      <c r="CL12" s="118">
        <f>DATE(CL10,CM10,1)</f>
        <v>46478</v>
      </c>
      <c r="CM12" s="119"/>
      <c r="CN12" s="119"/>
      <c r="CO12" s="119"/>
      <c r="CP12" s="119"/>
      <c r="CQ12" s="119"/>
      <c r="CR12" s="119"/>
      <c r="CS12" s="119"/>
      <c r="CT12" s="120"/>
      <c r="CU12" s="105"/>
    </row>
    <row r="13" spans="2:99" x14ac:dyDescent="0.15">
      <c r="B13" s="33" t="s">
        <v>20</v>
      </c>
      <c r="C13" s="107" t="str">
        <f>IF("月"=$K7,$F10,"")</f>
        <v/>
      </c>
      <c r="D13" s="108" t="str">
        <f>IF(C13="",IF("火"=$K7,$F10,""),C13+1)</f>
        <v/>
      </c>
      <c r="E13" s="108">
        <f>IF(D13="",IF("水"=$K7,$F10,""),D13+1)</f>
        <v>46113</v>
      </c>
      <c r="F13" s="108">
        <f>IF(E13="",IF("木"=$K7,$F10,""),E13+1)</f>
        <v>46114</v>
      </c>
      <c r="G13" s="108">
        <f>IF(F13="",IF("金"=$K7,$F10,""),F13+1)</f>
        <v>46115</v>
      </c>
      <c r="H13" s="108">
        <f>IF(G13="",IF("土"=$K7,$F10,""),G13+1)</f>
        <v>46116</v>
      </c>
      <c r="I13" s="108">
        <f>IF(H13="",IF("日"=$K7,$F10,""),H13+1)</f>
        <v>46117</v>
      </c>
      <c r="J13" s="31" t="s">
        <v>54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46167</v>
      </c>
      <c r="P13" s="30">
        <f t="shared" ref="P13:U13" si="13">IF(O11&lt;$G$8,O13+1,"")</f>
        <v>46168</v>
      </c>
      <c r="Q13" s="30">
        <f t="shared" si="13"/>
        <v>46169</v>
      </c>
      <c r="R13" s="30">
        <f t="shared" si="13"/>
        <v>46170</v>
      </c>
      <c r="S13" s="30">
        <f t="shared" si="13"/>
        <v>46171</v>
      </c>
      <c r="T13" s="30">
        <f t="shared" si="13"/>
        <v>46172</v>
      </c>
      <c r="U13" s="30">
        <f t="shared" si="13"/>
        <v>46173</v>
      </c>
      <c r="V13" s="31" t="s">
        <v>54</v>
      </c>
      <c r="W13" s="32">
        <f>+COUNTIFS(O14:U14,"土",O18:U18,"")+COUNTIFS(O14:U14,"日",O18:U18,"")+COUNTIFS(祝日,O11)+COUNTIFS(祝日,P11)+COUNTIFS(祝日,Q11)+COUNTIFS(祝日,R11)+COUNTIFS(祝日,S11)</f>
        <v>1</v>
      </c>
      <c r="X13" s="23"/>
      <c r="AA13" s="33" t="s">
        <v>20</v>
      </c>
      <c r="AB13" s="29">
        <f>IF(U109&lt;$G$8,U109+1,"")</f>
        <v>46223</v>
      </c>
      <c r="AC13" s="30">
        <f t="shared" ref="AC13:AH13" si="14">IF(AB11&lt;$G$8,AB13+1,"")</f>
        <v>46224</v>
      </c>
      <c r="AD13" s="30">
        <f t="shared" si="14"/>
        <v>46225</v>
      </c>
      <c r="AE13" s="30">
        <f t="shared" si="14"/>
        <v>46226</v>
      </c>
      <c r="AF13" s="30">
        <f t="shared" si="14"/>
        <v>46227</v>
      </c>
      <c r="AG13" s="30">
        <f t="shared" si="14"/>
        <v>46228</v>
      </c>
      <c r="AH13" s="30">
        <f t="shared" si="14"/>
        <v>46229</v>
      </c>
      <c r="AI13" s="31" t="s">
        <v>54</v>
      </c>
      <c r="AJ13" s="32">
        <f>+COUNTIFS(AB14:AH14,"土",AB18:AH18,"")+COUNTIFS(AB14:AH14,"日",AB18:AH18,"")+COUNTIFS(祝日,AB11)+COUNTIFS(祝日,AC11)+COUNTIFS(祝日,AD11)+COUNTIFS(祝日,AE11)+COUNTIFS(祝日,AF11)</f>
        <v>2</v>
      </c>
      <c r="AK13" s="23"/>
      <c r="AL13" s="9"/>
      <c r="AM13" s="33" t="s">
        <v>20</v>
      </c>
      <c r="AN13" s="29">
        <f>IF(AH109&lt;$G$8,AH109+1,"")</f>
        <v>46279</v>
      </c>
      <c r="AO13" s="30">
        <f t="shared" ref="AO13:AT13" si="15">IF(AN11&lt;$G$8,AN13+1,"")</f>
        <v>46280</v>
      </c>
      <c r="AP13" s="30">
        <f t="shared" si="15"/>
        <v>46281</v>
      </c>
      <c r="AQ13" s="30">
        <f t="shared" si="15"/>
        <v>46282</v>
      </c>
      <c r="AR13" s="30">
        <f t="shared" si="15"/>
        <v>46283</v>
      </c>
      <c r="AS13" s="30">
        <f t="shared" si="15"/>
        <v>46284</v>
      </c>
      <c r="AT13" s="30">
        <f t="shared" si="15"/>
        <v>46285</v>
      </c>
      <c r="AU13" s="31" t="s">
        <v>54</v>
      </c>
      <c r="AV13" s="32">
        <f>+COUNTIFS(AN14:AT14,"土",AN18:AT18,"")+COUNTIFS(AN14:AT14,"日",AN18:AT18,"")+COUNTIFS(祝日,AN11)+COUNTIFS(祝日,AO11)+COUNTIFS(祝日,AP11)+COUNTIFS(祝日,AQ11)+COUNTIFS(祝日,AR11)</f>
        <v>1</v>
      </c>
      <c r="AW13" s="23"/>
      <c r="AZ13" s="33" t="s">
        <v>20</v>
      </c>
      <c r="BA13" s="29">
        <f>IF(AT109&lt;$G$8,AT109+1,"")</f>
        <v>46335</v>
      </c>
      <c r="BB13" s="30">
        <f t="shared" ref="BB13:BG13" si="16">IF(BA11&lt;$G$8,BA13+1,"")</f>
        <v>46336</v>
      </c>
      <c r="BC13" s="30">
        <f t="shared" si="16"/>
        <v>46337</v>
      </c>
      <c r="BD13" s="30">
        <f t="shared" si="16"/>
        <v>46338</v>
      </c>
      <c r="BE13" s="30">
        <f t="shared" si="16"/>
        <v>46339</v>
      </c>
      <c r="BF13" s="30">
        <f t="shared" si="16"/>
        <v>46340</v>
      </c>
      <c r="BG13" s="30">
        <f t="shared" si="16"/>
        <v>46341</v>
      </c>
      <c r="BH13" s="31" t="s">
        <v>54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46391</v>
      </c>
      <c r="BN13" s="30">
        <f t="shared" ref="BN13:BS13" si="17">IF(BM11&lt;$G$8,BM13+1,"")</f>
        <v>46392</v>
      </c>
      <c r="BO13" s="30">
        <f t="shared" si="17"/>
        <v>46393</v>
      </c>
      <c r="BP13" s="30">
        <f t="shared" si="17"/>
        <v>46394</v>
      </c>
      <c r="BQ13" s="30">
        <f t="shared" si="17"/>
        <v>46395</v>
      </c>
      <c r="BR13" s="30">
        <f t="shared" si="17"/>
        <v>46396</v>
      </c>
      <c r="BS13" s="30">
        <f t="shared" si="17"/>
        <v>46397</v>
      </c>
      <c r="BT13" s="31" t="s">
        <v>54</v>
      </c>
      <c r="BU13" s="32">
        <f>+COUNTIFS(BM14:BS14,"土",BM18:BS18,"")+COUNTIFS(BM14:BS14,"日",BM18:BS18,"")+COUNTIFS(祝日,BM11)+COUNTIFS(祝日,BN11)+COUNTIFS(祝日,BO11)+COUNTIFS(祝日,BP11)+COUNTIFS(祝日,BQ11)</f>
        <v>1</v>
      </c>
      <c r="BV13" s="23"/>
      <c r="BY13" s="33" t="s">
        <v>20</v>
      </c>
      <c r="BZ13" s="29">
        <f>IF(BS109&lt;$G$8,BS109+1,"")</f>
        <v>46447</v>
      </c>
      <c r="CA13" s="30">
        <f t="shared" ref="CA13" si="18">IF(BZ11&lt;$G$8,BZ13+1,"")</f>
        <v>46448</v>
      </c>
      <c r="CB13" s="30">
        <f t="shared" ref="CB13" si="19">IF(CA11&lt;$G$8,CA13+1,"")</f>
        <v>46449</v>
      </c>
      <c r="CC13" s="30">
        <f t="shared" ref="CC13" si="20">IF(CB11&lt;$G$8,CB13+1,"")</f>
        <v>46450</v>
      </c>
      <c r="CD13" s="30">
        <f t="shared" ref="CD13" si="21">IF(CC11&lt;$G$8,CC13+1,"")</f>
        <v>46451</v>
      </c>
      <c r="CE13" s="30">
        <f t="shared" ref="CE13" si="22">IF(CD11&lt;$G$8,CD13+1,"")</f>
        <v>46452</v>
      </c>
      <c r="CF13" s="30">
        <f t="shared" ref="CF13" si="23">IF(CE11&lt;$G$8,CE13+1,"")</f>
        <v>46453</v>
      </c>
      <c r="CG13" s="31" t="s">
        <v>54</v>
      </c>
      <c r="CH13" s="32">
        <f>+COUNTIFS(BZ14:CF14,"土",BZ18:CF18,"")+COUNTIFS(BZ14:CF14,"日",BZ18:CF18,"")+COUNTIFS(祝日,BZ11)+COUNTIFS(祝日,CA11)+COUNTIFS(祝日,CB11)+COUNTIFS(祝日,CC11)+COUNTIFS(祝日,CD11)</f>
        <v>1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54</v>
      </c>
      <c r="CT13" s="32">
        <f>+COUNTIFS(CL14:CR14,"土",CL18:CR18,"")+COUNTIFS(CL14:CR14,"日",CL18:CR18,"")+COUNTIFS(祝日,CL11)+COUNTIFS(祝日,CM11)+COUNTIFS(祝日,CN11)+COUNTIFS(祝日,CO11)+COUNTIFS(祝日,CP11)</f>
        <v>1</v>
      </c>
      <c r="CU13" s="23"/>
    </row>
    <row r="14" spans="2:99" x14ac:dyDescent="0.15">
      <c r="B14" s="33" t="s">
        <v>5</v>
      </c>
      <c r="C14" s="80" t="str">
        <f>IF(C13="","","月")</f>
        <v/>
      </c>
      <c r="D14" s="80" t="str">
        <f>IF(D13="","","火")</f>
        <v/>
      </c>
      <c r="E14" s="80" t="str">
        <f>IF(E13="","","水")</f>
        <v>水</v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>木</v>
      </c>
      <c r="BQ14" s="80" t="str">
        <f>IF(BQ13="","","金")</f>
        <v>金</v>
      </c>
      <c r="BR14" s="80" t="str">
        <f>IF(BR13="","","土")</f>
        <v>土</v>
      </c>
      <c r="BS14" s="80" t="str">
        <f>IF(BS13="","","日")</f>
        <v>日</v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>月</v>
      </c>
      <c r="CA14" s="102" t="str">
        <f>IF(CA13="","","火")</f>
        <v>火</v>
      </c>
      <c r="CB14" s="102" t="str">
        <f>IF(CB13="","","水")</f>
        <v>水</v>
      </c>
      <c r="CC14" s="102" t="str">
        <f>IF(CC13="","","木")</f>
        <v>木</v>
      </c>
      <c r="CD14" s="102" t="str">
        <f>IF(CD13="","","金")</f>
        <v>金</v>
      </c>
      <c r="CE14" s="102" t="str">
        <f>IF(CE13="","","土")</f>
        <v>土</v>
      </c>
      <c r="CF14" s="102" t="str">
        <f>IF(CF13="","","日")</f>
        <v>日</v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15">
      <c r="B15" s="112" t="s">
        <v>8</v>
      </c>
      <c r="C15" s="115"/>
      <c r="D15" s="109"/>
      <c r="E15" s="109"/>
      <c r="F15" s="109"/>
      <c r="G15" s="109"/>
      <c r="H15" s="109"/>
      <c r="I15" s="109"/>
      <c r="J15" s="36" t="s">
        <v>2</v>
      </c>
      <c r="K15" s="96">
        <f>COUNT(C13:I13)-K14</f>
        <v>5</v>
      </c>
      <c r="L15" s="106"/>
      <c r="M15" s="35"/>
      <c r="N15" s="112" t="s">
        <v>8</v>
      </c>
      <c r="O15" s="115"/>
      <c r="P15" s="109"/>
      <c r="Q15" s="109"/>
      <c r="R15" s="109"/>
      <c r="S15" s="109"/>
      <c r="T15" s="109"/>
      <c r="U15" s="109"/>
      <c r="V15" s="36" t="s">
        <v>2</v>
      </c>
      <c r="W15" s="96">
        <f>COUNT(O13:U13)-W14</f>
        <v>7</v>
      </c>
      <c r="X15" s="106"/>
      <c r="AA15" s="112" t="s">
        <v>8</v>
      </c>
      <c r="AB15" s="115"/>
      <c r="AC15" s="109"/>
      <c r="AD15" s="109"/>
      <c r="AE15" s="109"/>
      <c r="AF15" s="109"/>
      <c r="AG15" s="109"/>
      <c r="AH15" s="109"/>
      <c r="AI15" s="36" t="s">
        <v>2</v>
      </c>
      <c r="AJ15" s="96">
        <f>COUNT(AB13:AH13)-AJ14</f>
        <v>7</v>
      </c>
      <c r="AK15" s="106"/>
      <c r="AL15" s="35"/>
      <c r="AM15" s="112" t="s">
        <v>8</v>
      </c>
      <c r="AN15" s="115"/>
      <c r="AO15" s="109"/>
      <c r="AP15" s="109"/>
      <c r="AQ15" s="109"/>
      <c r="AR15" s="109"/>
      <c r="AS15" s="109"/>
      <c r="AT15" s="109"/>
      <c r="AU15" s="36" t="s">
        <v>2</v>
      </c>
      <c r="AV15" s="96">
        <f>COUNT(AN13:AT13)-AV14</f>
        <v>7</v>
      </c>
      <c r="AW15" s="106"/>
      <c r="AZ15" s="112" t="s">
        <v>8</v>
      </c>
      <c r="BA15" s="115"/>
      <c r="BB15" s="109"/>
      <c r="BC15" s="109"/>
      <c r="BD15" s="109"/>
      <c r="BE15" s="109"/>
      <c r="BF15" s="109"/>
      <c r="BG15" s="109"/>
      <c r="BH15" s="36" t="s">
        <v>2</v>
      </c>
      <c r="BI15" s="96">
        <f>COUNT(BA13:BG13)-BI14</f>
        <v>7</v>
      </c>
      <c r="BJ15" s="106"/>
      <c r="BK15" s="35"/>
      <c r="BL15" s="112" t="s">
        <v>8</v>
      </c>
      <c r="BM15" s="115"/>
      <c r="BN15" s="109"/>
      <c r="BO15" s="109"/>
      <c r="BP15" s="109"/>
      <c r="BQ15" s="109"/>
      <c r="BR15" s="109"/>
      <c r="BS15" s="109"/>
      <c r="BT15" s="36" t="s">
        <v>2</v>
      </c>
      <c r="BU15" s="96">
        <f>COUNT(BM13:BS13)-BU14</f>
        <v>7</v>
      </c>
      <c r="BV15" s="106"/>
      <c r="BY15" s="112" t="s">
        <v>8</v>
      </c>
      <c r="BZ15" s="115"/>
      <c r="CA15" s="109"/>
      <c r="CB15" s="109"/>
      <c r="CC15" s="109"/>
      <c r="CD15" s="109"/>
      <c r="CE15" s="109"/>
      <c r="CF15" s="109"/>
      <c r="CG15" s="36" t="s">
        <v>2</v>
      </c>
      <c r="CH15" s="96">
        <f>COUNT(BZ13:CF13)-CH14</f>
        <v>7</v>
      </c>
      <c r="CI15" s="106"/>
      <c r="CJ15" s="35"/>
      <c r="CK15" s="112" t="s">
        <v>8</v>
      </c>
      <c r="CL15" s="115"/>
      <c r="CM15" s="109"/>
      <c r="CN15" s="109"/>
      <c r="CO15" s="109"/>
      <c r="CP15" s="109"/>
      <c r="CQ15" s="109"/>
      <c r="CR15" s="109"/>
      <c r="CS15" s="36" t="s">
        <v>2</v>
      </c>
      <c r="CT15" s="96">
        <f>COUNT(CL13:CR13)-CT14</f>
        <v>0</v>
      </c>
      <c r="CU15" s="106"/>
    </row>
    <row r="16" spans="2:99" ht="13.5" customHeight="1" x14ac:dyDescent="0.15">
      <c r="B16" s="113"/>
      <c r="C16" s="116"/>
      <c r="D16" s="110"/>
      <c r="E16" s="110"/>
      <c r="F16" s="110"/>
      <c r="G16" s="110"/>
      <c r="H16" s="110"/>
      <c r="I16" s="110"/>
      <c r="J16" s="36" t="s">
        <v>6</v>
      </c>
      <c r="K16" s="38">
        <f>+COUNTIF(C19:I19,"休")</f>
        <v>0</v>
      </c>
      <c r="L16" s="23"/>
      <c r="M16" s="39"/>
      <c r="N16" s="113"/>
      <c r="O16" s="116"/>
      <c r="P16" s="110"/>
      <c r="Q16" s="110"/>
      <c r="R16" s="110"/>
      <c r="S16" s="110"/>
      <c r="T16" s="110"/>
      <c r="U16" s="110"/>
      <c r="V16" s="36" t="s">
        <v>6</v>
      </c>
      <c r="W16" s="38">
        <f>+COUNTIF(O19:U19,"休")</f>
        <v>0</v>
      </c>
      <c r="X16" s="23"/>
      <c r="AA16" s="113"/>
      <c r="AB16" s="116"/>
      <c r="AC16" s="110"/>
      <c r="AD16" s="110"/>
      <c r="AE16" s="110"/>
      <c r="AF16" s="110"/>
      <c r="AG16" s="110"/>
      <c r="AH16" s="110"/>
      <c r="AI16" s="36" t="s">
        <v>6</v>
      </c>
      <c r="AJ16" s="38">
        <f>+COUNTIF(AB19:AH19,"休")</f>
        <v>0</v>
      </c>
      <c r="AK16" s="23"/>
      <c r="AL16" s="39"/>
      <c r="AM16" s="113"/>
      <c r="AN16" s="116"/>
      <c r="AO16" s="110"/>
      <c r="AP16" s="110"/>
      <c r="AQ16" s="110"/>
      <c r="AR16" s="110"/>
      <c r="AS16" s="110"/>
      <c r="AT16" s="110"/>
      <c r="AU16" s="36" t="s">
        <v>6</v>
      </c>
      <c r="AV16" s="38">
        <f>+COUNTIF(AN19:AT19,"休")</f>
        <v>0</v>
      </c>
      <c r="AW16" s="23"/>
      <c r="AZ16" s="113"/>
      <c r="BA16" s="116"/>
      <c r="BB16" s="110"/>
      <c r="BC16" s="110"/>
      <c r="BD16" s="110"/>
      <c r="BE16" s="110"/>
      <c r="BF16" s="110"/>
      <c r="BG16" s="110"/>
      <c r="BH16" s="36" t="s">
        <v>6</v>
      </c>
      <c r="BI16" s="38">
        <f>+COUNTIF(BA19:BG19,"休")</f>
        <v>0</v>
      </c>
      <c r="BJ16" s="23"/>
      <c r="BK16" s="39"/>
      <c r="BL16" s="113"/>
      <c r="BM16" s="116"/>
      <c r="BN16" s="110"/>
      <c r="BO16" s="110"/>
      <c r="BP16" s="110"/>
      <c r="BQ16" s="110"/>
      <c r="BR16" s="110"/>
      <c r="BS16" s="110"/>
      <c r="BT16" s="36" t="s">
        <v>6</v>
      </c>
      <c r="BU16" s="38">
        <f>+COUNTIF(BM19:BS19,"休")</f>
        <v>0</v>
      </c>
      <c r="BV16" s="23"/>
      <c r="BY16" s="113"/>
      <c r="BZ16" s="116"/>
      <c r="CA16" s="110"/>
      <c r="CB16" s="110"/>
      <c r="CC16" s="110"/>
      <c r="CD16" s="110"/>
      <c r="CE16" s="110"/>
      <c r="CF16" s="110"/>
      <c r="CG16" s="36" t="s">
        <v>6</v>
      </c>
      <c r="CH16" s="38">
        <f>+COUNTIF(BZ19:CF19,"休")</f>
        <v>0</v>
      </c>
      <c r="CI16" s="23"/>
      <c r="CJ16" s="39"/>
      <c r="CK16" s="113"/>
      <c r="CL16" s="116"/>
      <c r="CM16" s="110"/>
      <c r="CN16" s="110"/>
      <c r="CO16" s="110"/>
      <c r="CP16" s="110"/>
      <c r="CQ16" s="110"/>
      <c r="CR16" s="110"/>
      <c r="CS16" s="36" t="s">
        <v>6</v>
      </c>
      <c r="CT16" s="38">
        <f>+COUNTIF(CL19:CR19,"休")</f>
        <v>0</v>
      </c>
      <c r="CU16" s="23"/>
    </row>
    <row r="17" spans="2:99" ht="13.5" customHeight="1" x14ac:dyDescent="0.15">
      <c r="B17" s="114"/>
      <c r="C17" s="117"/>
      <c r="D17" s="111"/>
      <c r="E17" s="111"/>
      <c r="F17" s="111"/>
      <c r="G17" s="111"/>
      <c r="H17" s="111"/>
      <c r="I17" s="111"/>
      <c r="J17" s="36" t="s">
        <v>9</v>
      </c>
      <c r="K17" s="40">
        <f>+K16/K15</f>
        <v>0</v>
      </c>
      <c r="L17" s="67"/>
      <c r="M17" s="35"/>
      <c r="N17" s="114"/>
      <c r="O17" s="117"/>
      <c r="P17" s="111"/>
      <c r="Q17" s="111"/>
      <c r="R17" s="111"/>
      <c r="S17" s="111"/>
      <c r="T17" s="111"/>
      <c r="U17" s="111"/>
      <c r="V17" s="36" t="s">
        <v>9</v>
      </c>
      <c r="W17" s="40">
        <f>+W16/W15</f>
        <v>0</v>
      </c>
      <c r="X17" s="67"/>
      <c r="AA17" s="114"/>
      <c r="AB17" s="117"/>
      <c r="AC17" s="111"/>
      <c r="AD17" s="111"/>
      <c r="AE17" s="111"/>
      <c r="AF17" s="111"/>
      <c r="AG17" s="111"/>
      <c r="AH17" s="111"/>
      <c r="AI17" s="36" t="s">
        <v>9</v>
      </c>
      <c r="AJ17" s="40">
        <f>+AJ16/AJ15</f>
        <v>0</v>
      </c>
      <c r="AK17" s="67"/>
      <c r="AL17" s="35"/>
      <c r="AM17" s="114"/>
      <c r="AN17" s="117"/>
      <c r="AO17" s="111"/>
      <c r="AP17" s="111"/>
      <c r="AQ17" s="111"/>
      <c r="AR17" s="111"/>
      <c r="AS17" s="111"/>
      <c r="AT17" s="111"/>
      <c r="AU17" s="36" t="s">
        <v>9</v>
      </c>
      <c r="AV17" s="40">
        <f>+AV16/AV15</f>
        <v>0</v>
      </c>
      <c r="AW17" s="67"/>
      <c r="AZ17" s="114"/>
      <c r="BA17" s="117"/>
      <c r="BB17" s="111"/>
      <c r="BC17" s="111"/>
      <c r="BD17" s="111"/>
      <c r="BE17" s="111"/>
      <c r="BF17" s="111"/>
      <c r="BG17" s="111"/>
      <c r="BH17" s="36" t="s">
        <v>9</v>
      </c>
      <c r="BI17" s="40">
        <f>+BI16/BI15</f>
        <v>0</v>
      </c>
      <c r="BJ17" s="67"/>
      <c r="BK17" s="35"/>
      <c r="BL17" s="114"/>
      <c r="BM17" s="117"/>
      <c r="BN17" s="111"/>
      <c r="BO17" s="111"/>
      <c r="BP17" s="111"/>
      <c r="BQ17" s="111"/>
      <c r="BR17" s="111"/>
      <c r="BS17" s="111"/>
      <c r="BT17" s="36" t="s">
        <v>9</v>
      </c>
      <c r="BU17" s="97">
        <f>+BU16/BU15</f>
        <v>0</v>
      </c>
      <c r="BV17" s="67"/>
      <c r="BY17" s="114"/>
      <c r="BZ17" s="117"/>
      <c r="CA17" s="111"/>
      <c r="CB17" s="111"/>
      <c r="CC17" s="111"/>
      <c r="CD17" s="111"/>
      <c r="CE17" s="111"/>
      <c r="CF17" s="111"/>
      <c r="CG17" s="36" t="s">
        <v>9</v>
      </c>
      <c r="CH17" s="40">
        <f>+CH16/CH15</f>
        <v>0</v>
      </c>
      <c r="CI17" s="67"/>
      <c r="CJ17" s="35"/>
      <c r="CK17" s="114"/>
      <c r="CL17" s="117"/>
      <c r="CM17" s="111"/>
      <c r="CN17" s="111"/>
      <c r="CO17" s="111"/>
      <c r="CP17" s="111"/>
      <c r="CQ17" s="111"/>
      <c r="CR17" s="111"/>
      <c r="CS17" s="36" t="s">
        <v>9</v>
      </c>
      <c r="CT17" s="97" t="e">
        <f>+CT16/CT15</f>
        <v>#DIV/0!</v>
      </c>
      <c r="CU17" s="67"/>
    </row>
    <row r="18" spans="2:99" x14ac:dyDescent="0.15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53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53</v>
      </c>
      <c r="AD18" s="2"/>
      <c r="AE18" s="2"/>
      <c r="AF18" s="2"/>
      <c r="AG18" s="2"/>
      <c r="AH18" s="2" t="s">
        <v>53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53</v>
      </c>
      <c r="AP18" s="2"/>
      <c r="AQ18" s="2"/>
      <c r="AR18" s="2"/>
      <c r="AS18" s="2"/>
      <c r="AT18" s="2" t="s">
        <v>53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53</v>
      </c>
      <c r="BC18" s="2"/>
      <c r="BD18" s="2"/>
      <c r="BE18" s="2"/>
      <c r="BF18" s="2"/>
      <c r="BG18" s="2" t="s">
        <v>53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53</v>
      </c>
      <c r="BO18" s="2"/>
      <c r="BP18" s="2"/>
      <c r="BQ18" s="2"/>
      <c r="BR18" s="2"/>
      <c r="BS18" s="2" t="s">
        <v>53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53</v>
      </c>
      <c r="CB18" s="2"/>
      <c r="CC18" s="2"/>
      <c r="CD18" s="2"/>
      <c r="CE18" s="2"/>
      <c r="CF18" s="2" t="s">
        <v>53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53</v>
      </c>
      <c r="CN18" s="2"/>
      <c r="CO18" s="2"/>
      <c r="CP18" s="2"/>
      <c r="CQ18" s="2"/>
      <c r="CR18" s="2" t="s">
        <v>53</v>
      </c>
      <c r="CS18" s="36" t="s">
        <v>10</v>
      </c>
      <c r="CT18" s="38">
        <f>+COUNTIF(CL20:CR20,"*休")</f>
        <v>0</v>
      </c>
      <c r="CU18" s="23"/>
    </row>
    <row r="19" spans="2:99" x14ac:dyDescent="0.15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53</v>
      </c>
      <c r="Q19" s="2"/>
      <c r="R19" s="2"/>
      <c r="S19" s="2"/>
      <c r="T19" s="2"/>
      <c r="U19" s="2" t="s">
        <v>53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53</v>
      </c>
      <c r="AD19" s="2"/>
      <c r="AE19" s="2"/>
      <c r="AF19" s="2"/>
      <c r="AG19" s="2"/>
      <c r="AH19" s="2" t="s">
        <v>53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53</v>
      </c>
      <c r="AP19" s="2"/>
      <c r="AQ19" s="2"/>
      <c r="AR19" s="2"/>
      <c r="AS19" s="2"/>
      <c r="AT19" s="2" t="s">
        <v>53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53</v>
      </c>
      <c r="BC19" s="2"/>
      <c r="BD19" s="2"/>
      <c r="BE19" s="2"/>
      <c r="BF19" s="2"/>
      <c r="BG19" s="2" t="s">
        <v>53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53</v>
      </c>
      <c r="BO19" s="2"/>
      <c r="BP19" s="2"/>
      <c r="BQ19" s="2"/>
      <c r="BR19" s="2"/>
      <c r="BS19" s="2" t="s">
        <v>53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53</v>
      </c>
      <c r="CB19" s="2"/>
      <c r="CC19" s="2"/>
      <c r="CD19" s="2"/>
      <c r="CE19" s="2"/>
      <c r="CF19" s="2" t="s">
        <v>53</v>
      </c>
      <c r="CG19" s="42" t="s">
        <v>4</v>
      </c>
      <c r="CH19" s="43">
        <f>+CH18/CH15</f>
        <v>0</v>
      </c>
      <c r="CI19" s="67"/>
      <c r="CJ19" s="35"/>
      <c r="CK19" s="33" t="s">
        <v>0</v>
      </c>
      <c r="CL19" s="2"/>
      <c r="CM19" s="2" t="s">
        <v>53</v>
      </c>
      <c r="CN19" s="2"/>
      <c r="CO19" s="2"/>
      <c r="CP19" s="2"/>
      <c r="CQ19" s="2"/>
      <c r="CR19" s="2" t="s">
        <v>53</v>
      </c>
      <c r="CS19" s="42" t="s">
        <v>4</v>
      </c>
      <c r="CT19" s="43" t="e">
        <f>+CT18/CT15</f>
        <v>#DIV/0!</v>
      </c>
      <c r="CU19" s="67"/>
    </row>
    <row r="20" spans="2:99" x14ac:dyDescent="0.15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55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55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55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55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55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55</v>
      </c>
      <c r="BU20" s="46" t="str">
        <f>IF(BR21="","OK",_xlfn.IFS(BR19=BS19="休","OK",BU18&gt;=2,"OK",BU18&gt;=2-BV14,"OK",BU18&lt;2,"NG"))</f>
        <v>NG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55</v>
      </c>
      <c r="CH20" s="46" t="str">
        <f>IF(CE21="","OK",_xlfn.IFS(CE19=CF19="休","OK",CH18&gt;=2,"OK",CH18&gt;=2-CI14,"OK",CH18&lt;2,"NG"))</f>
        <v>NG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55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15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/>
      </c>
      <c r="E21" s="103" t="str">
        <f t="shared" si="30"/>
        <v>通常</v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>通常</v>
      </c>
      <c r="BQ21" s="103" t="str">
        <f t="shared" si="35"/>
        <v>通常</v>
      </c>
      <c r="BR21" s="103" t="str">
        <f t="shared" si="35"/>
        <v>通常</v>
      </c>
      <c r="BS21" s="103" t="str">
        <f t="shared" si="35"/>
        <v>通常</v>
      </c>
      <c r="BT21" s="104"/>
      <c r="BU21" s="67"/>
      <c r="BV21" s="67"/>
      <c r="BY21" s="23"/>
      <c r="BZ21" s="103" t="str">
        <f>IF(BZ13="","",IF(BZ18="","通常",IF(BZ18="　","通常",BZ18)))</f>
        <v>通常</v>
      </c>
      <c r="CA21" s="103" t="str">
        <f t="shared" ref="CA21:CF21" si="36">IF(CA13="","",IF(CA18="","通常",IF(CA18="　","通常",CA18)))</f>
        <v>通常</v>
      </c>
      <c r="CB21" s="103" t="str">
        <f t="shared" si="36"/>
        <v>通常</v>
      </c>
      <c r="CC21" s="103" t="str">
        <f t="shared" si="36"/>
        <v>通常</v>
      </c>
      <c r="CD21" s="103" t="str">
        <f t="shared" si="36"/>
        <v>通常</v>
      </c>
      <c r="CE21" s="103" t="str">
        <f t="shared" si="36"/>
        <v>通常</v>
      </c>
      <c r="CF21" s="103" t="str">
        <f t="shared" si="36"/>
        <v>通常</v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15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/>
      </c>
      <c r="E22" s="103" t="str">
        <f t="shared" si="38"/>
        <v>通常実績</v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>通常実績</v>
      </c>
      <c r="BQ22" s="103" t="str">
        <f t="shared" si="43"/>
        <v>通常実績</v>
      </c>
      <c r="BR22" s="103" t="str">
        <f t="shared" si="43"/>
        <v>通常実績</v>
      </c>
      <c r="BS22" s="103" t="str">
        <f t="shared" si="43"/>
        <v>通常実績</v>
      </c>
      <c r="BT22" s="104"/>
      <c r="BU22" s="67"/>
      <c r="BV22" s="67"/>
      <c r="BY22" s="23"/>
      <c r="BZ22" s="103" t="str">
        <f>IF(BZ13="","",IF(BZ18="","通常実績",IF(BZ18="　","通常実績",BZ18)))</f>
        <v>通常実績</v>
      </c>
      <c r="CA22" s="103" t="str">
        <f t="shared" ref="CA22:CF22" si="44">IF(CA13="","",IF(CA18="","通常実績",IF(CA18="　","通常実績",CA18)))</f>
        <v>通常実績</v>
      </c>
      <c r="CB22" s="103" t="str">
        <f t="shared" si="44"/>
        <v>通常実績</v>
      </c>
      <c r="CC22" s="103" t="str">
        <f t="shared" si="44"/>
        <v>通常実績</v>
      </c>
      <c r="CD22" s="103" t="str">
        <f t="shared" si="44"/>
        <v>通常実績</v>
      </c>
      <c r="CE22" s="103" t="str">
        <f t="shared" si="44"/>
        <v>通常実績</v>
      </c>
      <c r="CF22" s="103" t="str">
        <f t="shared" si="44"/>
        <v>通常実績</v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15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15">
      <c r="B24" s="90"/>
      <c r="C24" s="91">
        <f>YEAR(I11+1)</f>
        <v>2026</v>
      </c>
      <c r="D24" s="91">
        <f>MONTH(I11+1)</f>
        <v>4</v>
      </c>
      <c r="E24" s="93">
        <f>DAY(I13)+1</f>
        <v>6</v>
      </c>
      <c r="F24" s="92">
        <f>DATE(C24,D24,E24)</f>
        <v>46118</v>
      </c>
      <c r="G24" s="90"/>
      <c r="H24" s="90"/>
      <c r="J24" s="90"/>
      <c r="K24" s="90"/>
      <c r="L24" s="90"/>
      <c r="M24" s="90"/>
      <c r="N24" s="90"/>
      <c r="O24" s="91">
        <f>YEAR(U11+1)</f>
        <v>2026</v>
      </c>
      <c r="P24" s="91">
        <f>MONTH(U11+1)</f>
        <v>6</v>
      </c>
      <c r="Q24" s="93">
        <f>DAY(U13)+1</f>
        <v>32</v>
      </c>
      <c r="R24" s="92">
        <f>DATE(O24,P24,Q24)</f>
        <v>46205</v>
      </c>
      <c r="S24" s="90"/>
      <c r="T24" s="90"/>
      <c r="V24" s="90"/>
      <c r="W24" s="90"/>
      <c r="X24" s="90"/>
      <c r="AA24" s="90"/>
      <c r="AB24" s="91">
        <f>YEAR(AH11+1)</f>
        <v>2026</v>
      </c>
      <c r="AC24" s="91">
        <f>MONTH(AH11+1)</f>
        <v>7</v>
      </c>
      <c r="AD24" s="93">
        <f>DAY(AH13)+1</f>
        <v>27</v>
      </c>
      <c r="AE24" s="92">
        <f>DATE(AB24,AC24,AD24)</f>
        <v>46230</v>
      </c>
      <c r="AF24" s="90"/>
      <c r="AG24" s="90"/>
      <c r="AI24" s="90"/>
      <c r="AJ24" s="90"/>
      <c r="AK24" s="90"/>
      <c r="AL24" s="90"/>
      <c r="AM24" s="90"/>
      <c r="AN24" s="91">
        <f>YEAR(AT11+1)</f>
        <v>2026</v>
      </c>
      <c r="AO24" s="91">
        <f>MONTH(AT11+1)</f>
        <v>9</v>
      </c>
      <c r="AP24" s="93">
        <f>DAY(AT13)+1</f>
        <v>21</v>
      </c>
      <c r="AQ24" s="92">
        <f>DATE(AN24,AO24,AP24)</f>
        <v>46286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11</v>
      </c>
      <c r="BC24" s="93">
        <f>DAY(BG13)+1</f>
        <v>16</v>
      </c>
      <c r="BD24" s="92">
        <f>DATE(BA24,BB24,BC24)</f>
        <v>46342</v>
      </c>
      <c r="BE24" s="90"/>
      <c r="BF24" s="90"/>
      <c r="BH24" s="90"/>
      <c r="BI24" s="90"/>
      <c r="BJ24" s="90"/>
      <c r="BK24" s="90"/>
      <c r="BL24" s="90"/>
      <c r="BM24" s="91">
        <f>YEAR(BS11+1)</f>
        <v>2027</v>
      </c>
      <c r="BN24" s="91">
        <f>MONTH(BS11+1)</f>
        <v>1</v>
      </c>
      <c r="BO24" s="93">
        <f>DAY(BS13)+1</f>
        <v>11</v>
      </c>
      <c r="BP24" s="92">
        <f>DATE(BM24,BN24,BO24)</f>
        <v>46398</v>
      </c>
      <c r="BQ24" s="90"/>
      <c r="BR24" s="90"/>
      <c r="BT24" s="90"/>
      <c r="BU24" s="90"/>
      <c r="BV24" s="90"/>
      <c r="BY24" s="90"/>
      <c r="BZ24" s="91">
        <f>YEAR(CF11+1)</f>
        <v>2027</v>
      </c>
      <c r="CA24" s="91">
        <f>MONTH(CF11+1)</f>
        <v>3</v>
      </c>
      <c r="CB24" s="93">
        <f>DAY(CF13)+1</f>
        <v>8</v>
      </c>
      <c r="CC24" s="92">
        <f>DATE(BZ24,CA24,CB24)</f>
        <v>46454</v>
      </c>
      <c r="CD24" s="90"/>
      <c r="CE24" s="90"/>
      <c r="CG24" s="90"/>
      <c r="CH24" s="90"/>
      <c r="CI24" s="90"/>
      <c r="CJ24" s="90"/>
      <c r="CK24" s="90"/>
      <c r="CL24" s="91">
        <f>YEAR(CR11+1)</f>
        <v>2027</v>
      </c>
      <c r="CM24" s="91">
        <f>MONTH(CR11+1)</f>
        <v>5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15">
      <c r="B25" s="94"/>
      <c r="C25" s="95">
        <f>I11+1</f>
        <v>46118</v>
      </c>
      <c r="D25" s="95">
        <f t="shared" ref="D25:H25" si="46">C25+1</f>
        <v>46119</v>
      </c>
      <c r="E25" s="95">
        <f t="shared" si="46"/>
        <v>46120</v>
      </c>
      <c r="F25" s="95">
        <f t="shared" si="46"/>
        <v>46121</v>
      </c>
      <c r="G25" s="95">
        <f t="shared" si="46"/>
        <v>46122</v>
      </c>
      <c r="H25" s="95">
        <f t="shared" si="46"/>
        <v>46123</v>
      </c>
      <c r="I25" s="95">
        <f>H25+1</f>
        <v>46124</v>
      </c>
      <c r="J25" s="94"/>
      <c r="K25" s="94"/>
      <c r="L25" s="94"/>
      <c r="M25" s="94"/>
      <c r="N25" s="94"/>
      <c r="O25" s="95">
        <f>U11+1</f>
        <v>46174</v>
      </c>
      <c r="P25" s="95">
        <f t="shared" ref="P25:U25" si="47">O25+1</f>
        <v>46175</v>
      </c>
      <c r="Q25" s="95">
        <f t="shared" si="47"/>
        <v>46176</v>
      </c>
      <c r="R25" s="95">
        <f t="shared" si="47"/>
        <v>46177</v>
      </c>
      <c r="S25" s="95">
        <f t="shared" si="47"/>
        <v>46178</v>
      </c>
      <c r="T25" s="95">
        <f t="shared" si="47"/>
        <v>46179</v>
      </c>
      <c r="U25" s="95">
        <f t="shared" si="47"/>
        <v>46180</v>
      </c>
      <c r="V25" s="94"/>
      <c r="W25" s="94"/>
      <c r="X25" s="94"/>
      <c r="AA25" s="94"/>
      <c r="AB25" s="95">
        <f>AH11+1</f>
        <v>46230</v>
      </c>
      <c r="AC25" s="95">
        <f t="shared" ref="AC25:AH25" si="48">AB25+1</f>
        <v>46231</v>
      </c>
      <c r="AD25" s="95">
        <f t="shared" si="48"/>
        <v>46232</v>
      </c>
      <c r="AE25" s="95">
        <f t="shared" si="48"/>
        <v>46233</v>
      </c>
      <c r="AF25" s="95">
        <f t="shared" si="48"/>
        <v>46234</v>
      </c>
      <c r="AG25" s="95">
        <f t="shared" si="48"/>
        <v>46235</v>
      </c>
      <c r="AH25" s="95">
        <f t="shared" si="48"/>
        <v>46236</v>
      </c>
      <c r="AI25" s="94"/>
      <c r="AJ25" s="94"/>
      <c r="AK25" s="94"/>
      <c r="AL25" s="94"/>
      <c r="AM25" s="94"/>
      <c r="AN25" s="95">
        <f>AT11+1</f>
        <v>46286</v>
      </c>
      <c r="AO25" s="95">
        <f t="shared" ref="AO25:AT25" si="49">AN25+1</f>
        <v>46287</v>
      </c>
      <c r="AP25" s="95">
        <f t="shared" si="49"/>
        <v>46288</v>
      </c>
      <c r="AQ25" s="95">
        <f t="shared" si="49"/>
        <v>46289</v>
      </c>
      <c r="AR25" s="95">
        <f t="shared" si="49"/>
        <v>46290</v>
      </c>
      <c r="AS25" s="95">
        <f t="shared" si="49"/>
        <v>46291</v>
      </c>
      <c r="AT25" s="95">
        <f t="shared" si="49"/>
        <v>46292</v>
      </c>
      <c r="AU25" s="94"/>
      <c r="AV25" s="94"/>
      <c r="AW25" s="94"/>
      <c r="AZ25" s="94"/>
      <c r="BA25" s="95">
        <f>BG11+1</f>
        <v>46342</v>
      </c>
      <c r="BB25" s="95">
        <f t="shared" ref="BB25:BG25" si="50">BA25+1</f>
        <v>46343</v>
      </c>
      <c r="BC25" s="95">
        <f t="shared" si="50"/>
        <v>46344</v>
      </c>
      <c r="BD25" s="95">
        <f t="shared" si="50"/>
        <v>46345</v>
      </c>
      <c r="BE25" s="95">
        <f t="shared" si="50"/>
        <v>46346</v>
      </c>
      <c r="BF25" s="95">
        <f t="shared" si="50"/>
        <v>46347</v>
      </c>
      <c r="BG25" s="95">
        <f t="shared" si="50"/>
        <v>46348</v>
      </c>
      <c r="BH25" s="94"/>
      <c r="BI25" s="94"/>
      <c r="BJ25" s="94"/>
      <c r="BK25" s="94"/>
      <c r="BL25" s="94"/>
      <c r="BM25" s="95">
        <f>BS11+1</f>
        <v>46398</v>
      </c>
      <c r="BN25" s="95">
        <f t="shared" ref="BN25:BS25" si="51">BM25+1</f>
        <v>46399</v>
      </c>
      <c r="BO25" s="95">
        <f t="shared" si="51"/>
        <v>46400</v>
      </c>
      <c r="BP25" s="95">
        <f t="shared" si="51"/>
        <v>46401</v>
      </c>
      <c r="BQ25" s="95">
        <f t="shared" si="51"/>
        <v>46402</v>
      </c>
      <c r="BR25" s="95">
        <f t="shared" si="51"/>
        <v>46403</v>
      </c>
      <c r="BS25" s="95">
        <f t="shared" si="51"/>
        <v>46404</v>
      </c>
      <c r="BT25" s="94"/>
      <c r="BU25" s="94"/>
      <c r="BV25" s="94"/>
      <c r="BY25" s="94"/>
      <c r="BZ25" s="95">
        <f>CF11+1</f>
        <v>46454</v>
      </c>
      <c r="CA25" s="95">
        <f t="shared" ref="CA25" si="52">BZ25+1</f>
        <v>46455</v>
      </c>
      <c r="CB25" s="95">
        <f t="shared" ref="CB25" si="53">CA25+1</f>
        <v>46456</v>
      </c>
      <c r="CC25" s="95">
        <f t="shared" ref="CC25" si="54">CB25+1</f>
        <v>46457</v>
      </c>
      <c r="CD25" s="95">
        <f t="shared" ref="CD25" si="55">CC25+1</f>
        <v>46458</v>
      </c>
      <c r="CE25" s="95">
        <f t="shared" ref="CE25" si="56">CD25+1</f>
        <v>46459</v>
      </c>
      <c r="CF25" s="95">
        <f t="shared" ref="CF25" si="57">CE25+1</f>
        <v>46460</v>
      </c>
      <c r="CG25" s="94"/>
      <c r="CH25" s="94"/>
      <c r="CI25" s="94"/>
      <c r="CJ25" s="94"/>
      <c r="CK25" s="94"/>
      <c r="CL25" s="95">
        <f>CR11+1</f>
        <v>46510</v>
      </c>
      <c r="CM25" s="95">
        <f t="shared" ref="CM25" si="58">CL25+1</f>
        <v>46511</v>
      </c>
      <c r="CN25" s="95">
        <f t="shared" ref="CN25" si="59">CM25+1</f>
        <v>46512</v>
      </c>
      <c r="CO25" s="95">
        <f t="shared" ref="CO25" si="60">CN25+1</f>
        <v>46513</v>
      </c>
      <c r="CP25" s="95">
        <f t="shared" ref="CP25" si="61">CO25+1</f>
        <v>46514</v>
      </c>
      <c r="CQ25" s="95">
        <f t="shared" ref="CQ25" si="62">CP25+1</f>
        <v>46515</v>
      </c>
      <c r="CR25" s="95">
        <f t="shared" ref="CR25" si="63">CQ25+1</f>
        <v>46516</v>
      </c>
      <c r="CS25" s="94"/>
      <c r="CT25" s="94"/>
      <c r="CU25" s="94"/>
    </row>
    <row r="26" spans="2:99" ht="13.5" customHeight="1" collapsed="1" x14ac:dyDescent="0.15">
      <c r="B26" s="79" t="s">
        <v>19</v>
      </c>
      <c r="C26" s="118">
        <f>DATE($C24,$D24,1)</f>
        <v>46113</v>
      </c>
      <c r="D26" s="119"/>
      <c r="E26" s="119"/>
      <c r="F26" s="119"/>
      <c r="G26" s="119"/>
      <c r="H26" s="119"/>
      <c r="I26" s="119"/>
      <c r="J26" s="119"/>
      <c r="K26" s="120"/>
      <c r="L26" s="105"/>
      <c r="M26" s="9"/>
      <c r="N26" s="79" t="s">
        <v>19</v>
      </c>
      <c r="O26" s="118">
        <f>DATE($O24,$P24,1)</f>
        <v>46174</v>
      </c>
      <c r="P26" s="119"/>
      <c r="Q26" s="119"/>
      <c r="R26" s="119"/>
      <c r="S26" s="119"/>
      <c r="T26" s="119"/>
      <c r="U26" s="119"/>
      <c r="V26" s="119"/>
      <c r="W26" s="120"/>
      <c r="X26" s="105"/>
      <c r="AA26" s="79" t="s">
        <v>19</v>
      </c>
      <c r="AB26" s="118">
        <f>DATE($AB24,$AC24,1)</f>
        <v>46204</v>
      </c>
      <c r="AC26" s="119"/>
      <c r="AD26" s="119"/>
      <c r="AE26" s="119"/>
      <c r="AF26" s="119"/>
      <c r="AG26" s="119"/>
      <c r="AH26" s="119"/>
      <c r="AI26" s="119"/>
      <c r="AJ26" s="120"/>
      <c r="AK26" s="105"/>
      <c r="AL26" s="9"/>
      <c r="AM26" s="79" t="s">
        <v>19</v>
      </c>
      <c r="AN26" s="118">
        <f>DATE($AN24,$AO24,1)</f>
        <v>46266</v>
      </c>
      <c r="AO26" s="119"/>
      <c r="AP26" s="119"/>
      <c r="AQ26" s="119"/>
      <c r="AR26" s="119"/>
      <c r="AS26" s="119"/>
      <c r="AT26" s="119"/>
      <c r="AU26" s="119"/>
      <c r="AV26" s="120"/>
      <c r="AW26" s="105"/>
      <c r="AZ26" s="79" t="s">
        <v>19</v>
      </c>
      <c r="BA26" s="118">
        <f>DATE(BA24,BB24,1)</f>
        <v>46327</v>
      </c>
      <c r="BB26" s="119"/>
      <c r="BC26" s="119"/>
      <c r="BD26" s="119"/>
      <c r="BE26" s="119"/>
      <c r="BF26" s="119"/>
      <c r="BG26" s="119"/>
      <c r="BH26" s="119"/>
      <c r="BI26" s="120"/>
      <c r="BJ26" s="105"/>
      <c r="BK26" s="9"/>
      <c r="BL26" s="79" t="s">
        <v>19</v>
      </c>
      <c r="BM26" s="118">
        <f>DATE(BM24,BN24,1)</f>
        <v>46388</v>
      </c>
      <c r="BN26" s="119"/>
      <c r="BO26" s="119"/>
      <c r="BP26" s="119"/>
      <c r="BQ26" s="119"/>
      <c r="BR26" s="119"/>
      <c r="BS26" s="119"/>
      <c r="BT26" s="119"/>
      <c r="BU26" s="120"/>
      <c r="BV26" s="105"/>
      <c r="BY26" s="79" t="s">
        <v>19</v>
      </c>
      <c r="BZ26" s="118">
        <f>DATE(BZ24,CA24,1)</f>
        <v>46447</v>
      </c>
      <c r="CA26" s="119"/>
      <c r="CB26" s="119"/>
      <c r="CC26" s="119"/>
      <c r="CD26" s="119"/>
      <c r="CE26" s="119"/>
      <c r="CF26" s="119"/>
      <c r="CG26" s="119"/>
      <c r="CH26" s="120"/>
      <c r="CI26" s="105"/>
      <c r="CJ26" s="9"/>
      <c r="CK26" s="79" t="s">
        <v>19</v>
      </c>
      <c r="CL26" s="118">
        <f>DATE(CL24,CM24,1)</f>
        <v>46508</v>
      </c>
      <c r="CM26" s="119"/>
      <c r="CN26" s="119"/>
      <c r="CO26" s="119"/>
      <c r="CP26" s="119"/>
      <c r="CQ26" s="119"/>
      <c r="CR26" s="119"/>
      <c r="CS26" s="119"/>
      <c r="CT26" s="120"/>
      <c r="CU26" s="105"/>
    </row>
    <row r="27" spans="2:99" x14ac:dyDescent="0.15">
      <c r="B27" s="33" t="s">
        <v>20</v>
      </c>
      <c r="C27" s="29">
        <f>IF(I11&lt;$G$8,I13+1,"")</f>
        <v>46118</v>
      </c>
      <c r="D27" s="30">
        <f t="shared" ref="D27:I27" si="64">IF(C25&lt;$G$8,C27+1,"")</f>
        <v>46119</v>
      </c>
      <c r="E27" s="30">
        <f t="shared" si="64"/>
        <v>46120</v>
      </c>
      <c r="F27" s="30">
        <f t="shared" si="64"/>
        <v>46121</v>
      </c>
      <c r="G27" s="30">
        <f t="shared" si="64"/>
        <v>46122</v>
      </c>
      <c r="H27" s="30">
        <f t="shared" si="64"/>
        <v>46123</v>
      </c>
      <c r="I27" s="30">
        <f t="shared" si="64"/>
        <v>46124</v>
      </c>
      <c r="J27" s="31" t="s">
        <v>54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46174</v>
      </c>
      <c r="P27" s="30">
        <f t="shared" ref="P27:U27" si="65">IF(O25&lt;$G$8,O27+1,"")</f>
        <v>46175</v>
      </c>
      <c r="Q27" s="30">
        <f t="shared" si="65"/>
        <v>46176</v>
      </c>
      <c r="R27" s="30">
        <f t="shared" si="65"/>
        <v>46177</v>
      </c>
      <c r="S27" s="30">
        <f t="shared" si="65"/>
        <v>46178</v>
      </c>
      <c r="T27" s="30">
        <f t="shared" si="65"/>
        <v>46179</v>
      </c>
      <c r="U27" s="30">
        <f t="shared" si="65"/>
        <v>46180</v>
      </c>
      <c r="V27" s="31" t="s">
        <v>54</v>
      </c>
      <c r="W27" s="32">
        <f>+COUNTIFS(O28:U28,"土",O32:U32,"")+COUNTIFS(O28:U28,"日",O32:U32,"")+COUNTIFS(祝日,O25)+COUNTIFS(祝日,P25)+COUNTIFS(祝日,Q25)+COUNTIFS(祝日,R25)+COUNTIFS(祝日,S25)</f>
        <v>2</v>
      </c>
      <c r="X27" s="23"/>
      <c r="AA27" s="33" t="s">
        <v>20</v>
      </c>
      <c r="AB27" s="29">
        <f>IF(AH11&lt;$G$8,AH13+1,"")</f>
        <v>46230</v>
      </c>
      <c r="AC27" s="30">
        <f t="shared" ref="AC27:AH27" si="66">IF(AB25&lt;$G$8,AB27+1,"")</f>
        <v>46231</v>
      </c>
      <c r="AD27" s="30">
        <f t="shared" si="66"/>
        <v>46232</v>
      </c>
      <c r="AE27" s="30">
        <f t="shared" si="66"/>
        <v>46233</v>
      </c>
      <c r="AF27" s="30">
        <f t="shared" si="66"/>
        <v>46234</v>
      </c>
      <c r="AG27" s="30">
        <f t="shared" si="66"/>
        <v>46235</v>
      </c>
      <c r="AH27" s="30">
        <f t="shared" si="66"/>
        <v>46236</v>
      </c>
      <c r="AI27" s="31" t="s">
        <v>54</v>
      </c>
      <c r="AJ27" s="32">
        <f>+COUNTIFS(AB28:AH28,"土",AB32:AH32,"")+COUNTIFS(AB28:AH28,"日",AB32:AH32,"")+COUNTIFS(祝日,AB25)+COUNTIFS(祝日,AC25)+COUNTIFS(祝日,AD25)+COUNTIFS(祝日,AE25)+COUNTIFS(祝日,AF25)</f>
        <v>2</v>
      </c>
      <c r="AK27" s="23"/>
      <c r="AL27" s="9"/>
      <c r="AM27" s="33" t="s">
        <v>20</v>
      </c>
      <c r="AN27" s="29">
        <f>IF(AT11&lt;$G$8,AT13+1,"")</f>
        <v>46286</v>
      </c>
      <c r="AO27" s="30">
        <f t="shared" ref="AO27:AT27" si="67">IF(AN25&lt;$G$8,AN27+1,"")</f>
        <v>46287</v>
      </c>
      <c r="AP27" s="30">
        <f t="shared" si="67"/>
        <v>46288</v>
      </c>
      <c r="AQ27" s="30">
        <f t="shared" si="67"/>
        <v>46289</v>
      </c>
      <c r="AR27" s="30">
        <f t="shared" si="67"/>
        <v>46290</v>
      </c>
      <c r="AS27" s="30">
        <f t="shared" si="67"/>
        <v>46291</v>
      </c>
      <c r="AT27" s="30">
        <f t="shared" si="67"/>
        <v>46292</v>
      </c>
      <c r="AU27" s="31" t="s">
        <v>54</v>
      </c>
      <c r="AV27" s="32">
        <f>+COUNTIFS(AN28:AT28,"土",AN32:AT32,"")+COUNTIFS(AN28:AT28,"日",AN32:AT32,"")+COUNTIFS(祝日,AN25)+COUNTIFS(祝日,AO25)+COUNTIFS(祝日,AP25)+COUNTIFS(祝日,AQ25)+COUNTIFS(祝日,AR25)</f>
        <v>5</v>
      </c>
      <c r="AW27" s="23"/>
      <c r="AZ27" s="33" t="s">
        <v>20</v>
      </c>
      <c r="BA27" s="29">
        <f>IF(BG11&lt;$G$8,BG13+1,"")</f>
        <v>46342</v>
      </c>
      <c r="BB27" s="30">
        <f t="shared" ref="BB27:BG27" si="68">IF(BA25&lt;$G$8,BA27+1,"")</f>
        <v>46343</v>
      </c>
      <c r="BC27" s="30">
        <f t="shared" si="68"/>
        <v>46344</v>
      </c>
      <c r="BD27" s="30">
        <f t="shared" si="68"/>
        <v>46345</v>
      </c>
      <c r="BE27" s="30">
        <f t="shared" si="68"/>
        <v>46346</v>
      </c>
      <c r="BF27" s="30">
        <f t="shared" si="68"/>
        <v>46347</v>
      </c>
      <c r="BG27" s="30">
        <f t="shared" si="68"/>
        <v>46348</v>
      </c>
      <c r="BH27" s="31" t="s">
        <v>54</v>
      </c>
      <c r="BI27" s="32">
        <f>+COUNTIFS(BA28:BG28,"土",BA32:BG32,"")+COUNTIFS(BA28:BG28,"日",BA32:BG32,"")+COUNTIFS(祝日,BA25)+COUNTIFS(祝日,BB25)+COUNTIFS(祝日,BC25)+COUNTIFS(祝日,BD25)+COUNTIFS(祝日,BE25)</f>
        <v>2</v>
      </c>
      <c r="BJ27" s="23"/>
      <c r="BK27" s="9"/>
      <c r="BL27" s="33" t="s">
        <v>20</v>
      </c>
      <c r="BM27" s="29">
        <f>IF(BS11&lt;$G$8,BS13+1,"")</f>
        <v>46398</v>
      </c>
      <c r="BN27" s="30">
        <f t="shared" ref="BN27:BS27" si="69">IF(BM25&lt;$G$8,BM27+1,"")</f>
        <v>46399</v>
      </c>
      <c r="BO27" s="30">
        <f t="shared" si="69"/>
        <v>46400</v>
      </c>
      <c r="BP27" s="30">
        <f t="shared" si="69"/>
        <v>46401</v>
      </c>
      <c r="BQ27" s="30">
        <f t="shared" si="69"/>
        <v>46402</v>
      </c>
      <c r="BR27" s="30">
        <f t="shared" si="69"/>
        <v>46403</v>
      </c>
      <c r="BS27" s="30">
        <f t="shared" si="69"/>
        <v>46404</v>
      </c>
      <c r="BT27" s="31" t="s">
        <v>54</v>
      </c>
      <c r="BU27" s="32">
        <f>+COUNTIFS(BM28:BS28,"土",BM32:BS32,"")+COUNTIFS(BM28:BS28,"日",BM32:BS32,"")+COUNTIFS(祝日,BM25)+COUNTIFS(祝日,BN25)+COUNTIFS(祝日,BO25)+COUNTIFS(祝日,BP25)+COUNTIFS(祝日,BQ25)</f>
        <v>3</v>
      </c>
      <c r="BV27" s="23"/>
      <c r="BY27" s="33" t="s">
        <v>20</v>
      </c>
      <c r="BZ27" s="29">
        <f>IF(CF11&lt;$G$8,CF13+1,"")</f>
        <v>46454</v>
      </c>
      <c r="CA27" s="30">
        <f t="shared" ref="CA27" si="70">IF(BZ25&lt;$G$8,BZ27+1,"")</f>
        <v>46455</v>
      </c>
      <c r="CB27" s="30">
        <f t="shared" ref="CB27" si="71">IF(CA25&lt;$G$8,CA27+1,"")</f>
        <v>46456</v>
      </c>
      <c r="CC27" s="30">
        <f t="shared" ref="CC27" si="72">IF(CB25&lt;$G$8,CB27+1,"")</f>
        <v>46457</v>
      </c>
      <c r="CD27" s="30">
        <f t="shared" ref="CD27" si="73">IF(CC25&lt;$G$8,CC27+1,"")</f>
        <v>46458</v>
      </c>
      <c r="CE27" s="30">
        <f t="shared" ref="CE27" si="74">IF(CD25&lt;$G$8,CD27+1,"")</f>
        <v>46459</v>
      </c>
      <c r="CF27" s="30">
        <f t="shared" ref="CF27" si="75">IF(CE25&lt;$G$8,CE27+1,"")</f>
        <v>46460</v>
      </c>
      <c r="CG27" s="31" t="s">
        <v>54</v>
      </c>
      <c r="CH27" s="32">
        <f>+COUNTIFS(BZ28:CF28,"土",BZ32:CF32,"")+COUNTIFS(BZ28:CF28,"日",BZ32:CF32,"")+COUNTIFS(祝日,BZ25)+COUNTIFS(祝日,CA25)+COUNTIFS(祝日,CB25)+COUNTIFS(祝日,CC25)+COUNTIFS(祝日,CD25)</f>
        <v>2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54</v>
      </c>
      <c r="CT27" s="32">
        <f>+COUNTIFS(CL28:CR28,"土",CL32:CR32,"")+COUNTIFS(CL28:CR28,"日",CL32:CR32,"")+COUNTIFS(祝日,CL25)+COUNTIFS(祝日,CM25)+COUNTIFS(祝日,CN25)+COUNTIFS(祝日,CO25)+COUNTIFS(祝日,CP25)</f>
        <v>2</v>
      </c>
      <c r="CU27" s="23"/>
    </row>
    <row r="28" spans="2:99" x14ac:dyDescent="0.15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>月</v>
      </c>
      <c r="BN28" s="80" t="str">
        <f>IF(BN27="","","火")</f>
        <v>火</v>
      </c>
      <c r="BO28" s="80" t="str">
        <f>IF(BO27="","","水")</f>
        <v>水</v>
      </c>
      <c r="BP28" s="80" t="str">
        <f>IF(BP27="","","木")</f>
        <v>木</v>
      </c>
      <c r="BQ28" s="80" t="str">
        <f>IF(BQ27="","","金")</f>
        <v>金</v>
      </c>
      <c r="BR28" s="80" t="str">
        <f>IF(BR27="","","土")</f>
        <v>土</v>
      </c>
      <c r="BS28" s="80" t="str">
        <f>IF(BS27="","","日")</f>
        <v>日</v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>月</v>
      </c>
      <c r="CA28" s="102" t="str">
        <f>IF(CA27="","","火")</f>
        <v>火</v>
      </c>
      <c r="CB28" s="102" t="str">
        <f>IF(CB27="","","水")</f>
        <v>水</v>
      </c>
      <c r="CC28" s="102" t="str">
        <f>IF(CC27="","","木")</f>
        <v>木</v>
      </c>
      <c r="CD28" s="102" t="str">
        <f>IF(CD27="","","金")</f>
        <v>金</v>
      </c>
      <c r="CE28" s="102" t="str">
        <f>IF(CE27="","","土")</f>
        <v>土</v>
      </c>
      <c r="CF28" s="102" t="str">
        <f>IF(CF27="","","日")</f>
        <v>日</v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15">
      <c r="B29" s="112" t="s">
        <v>8</v>
      </c>
      <c r="C29" s="124"/>
      <c r="D29" s="109"/>
      <c r="E29" s="109"/>
      <c r="F29" s="109"/>
      <c r="G29" s="109"/>
      <c r="H29" s="109"/>
      <c r="I29" s="121"/>
      <c r="J29" s="36" t="s">
        <v>2</v>
      </c>
      <c r="K29" s="96">
        <f>COUNT(C27:I27)-K28</f>
        <v>7</v>
      </c>
      <c r="L29" s="106"/>
      <c r="M29" s="35"/>
      <c r="N29" s="112" t="s">
        <v>8</v>
      </c>
      <c r="O29" s="124"/>
      <c r="P29" s="109"/>
      <c r="Q29" s="109"/>
      <c r="R29" s="109"/>
      <c r="S29" s="109"/>
      <c r="T29" s="109"/>
      <c r="U29" s="121"/>
      <c r="V29" s="36" t="s">
        <v>2</v>
      </c>
      <c r="W29" s="96">
        <f>COUNT(O27:U27)-W28</f>
        <v>7</v>
      </c>
      <c r="X29" s="106"/>
      <c r="AA29" s="112" t="s">
        <v>8</v>
      </c>
      <c r="AB29" s="124"/>
      <c r="AC29" s="109"/>
      <c r="AD29" s="109"/>
      <c r="AE29" s="109"/>
      <c r="AF29" s="109"/>
      <c r="AG29" s="109"/>
      <c r="AH29" s="121"/>
      <c r="AI29" s="36" t="s">
        <v>2</v>
      </c>
      <c r="AJ29" s="96">
        <f>COUNT(AB27:AH27)-AJ28</f>
        <v>7</v>
      </c>
      <c r="AK29" s="106"/>
      <c r="AL29" s="35"/>
      <c r="AM29" s="112" t="s">
        <v>8</v>
      </c>
      <c r="AN29" s="124"/>
      <c r="AO29" s="109"/>
      <c r="AP29" s="109"/>
      <c r="AQ29" s="109"/>
      <c r="AR29" s="109"/>
      <c r="AS29" s="109"/>
      <c r="AT29" s="121"/>
      <c r="AU29" s="36" t="s">
        <v>2</v>
      </c>
      <c r="AV29" s="96">
        <f>COUNT(AN27:AT27)-AV28</f>
        <v>7</v>
      </c>
      <c r="AW29" s="106"/>
      <c r="AZ29" s="112" t="s">
        <v>8</v>
      </c>
      <c r="BA29" s="124"/>
      <c r="BB29" s="109"/>
      <c r="BC29" s="109"/>
      <c r="BD29" s="109"/>
      <c r="BE29" s="109"/>
      <c r="BF29" s="109"/>
      <c r="BG29" s="121"/>
      <c r="BH29" s="36" t="s">
        <v>2</v>
      </c>
      <c r="BI29" s="96">
        <f>COUNT(BA27:BG27)-BI28</f>
        <v>7</v>
      </c>
      <c r="BJ29" s="106"/>
      <c r="BK29" s="35"/>
      <c r="BL29" s="112" t="s">
        <v>8</v>
      </c>
      <c r="BM29" s="124"/>
      <c r="BN29" s="109"/>
      <c r="BO29" s="109"/>
      <c r="BP29" s="109"/>
      <c r="BQ29" s="109"/>
      <c r="BR29" s="109"/>
      <c r="BS29" s="121"/>
      <c r="BT29" s="36" t="s">
        <v>2</v>
      </c>
      <c r="BU29" s="96">
        <f>COUNT(BM27:BS27)-BU28</f>
        <v>7</v>
      </c>
      <c r="BV29" s="106"/>
      <c r="BY29" s="112" t="s">
        <v>8</v>
      </c>
      <c r="BZ29" s="124"/>
      <c r="CA29" s="109"/>
      <c r="CB29" s="109"/>
      <c r="CC29" s="109"/>
      <c r="CD29" s="109"/>
      <c r="CE29" s="109"/>
      <c r="CF29" s="121"/>
      <c r="CG29" s="36" t="s">
        <v>2</v>
      </c>
      <c r="CH29" s="96">
        <f>COUNT(BZ27:CF27)-CH28</f>
        <v>7</v>
      </c>
      <c r="CI29" s="106"/>
      <c r="CJ29" s="35"/>
      <c r="CK29" s="112" t="s">
        <v>8</v>
      </c>
      <c r="CL29" s="124"/>
      <c r="CM29" s="109"/>
      <c r="CN29" s="109"/>
      <c r="CO29" s="109"/>
      <c r="CP29" s="109"/>
      <c r="CQ29" s="109"/>
      <c r="CR29" s="121"/>
      <c r="CS29" s="36" t="s">
        <v>2</v>
      </c>
      <c r="CT29" s="96">
        <f>COUNT(CL27:CR27)-CT28</f>
        <v>0</v>
      </c>
      <c r="CU29" s="106"/>
    </row>
    <row r="30" spans="2:99" ht="13.5" customHeight="1" x14ac:dyDescent="0.15">
      <c r="B30" s="113"/>
      <c r="C30" s="125"/>
      <c r="D30" s="110"/>
      <c r="E30" s="110"/>
      <c r="F30" s="110"/>
      <c r="G30" s="110"/>
      <c r="H30" s="110"/>
      <c r="I30" s="122"/>
      <c r="J30" s="36" t="s">
        <v>6</v>
      </c>
      <c r="K30" s="38">
        <f>+COUNTIF(C33:I33,"休")</f>
        <v>0</v>
      </c>
      <c r="L30" s="23"/>
      <c r="M30" s="39"/>
      <c r="N30" s="113"/>
      <c r="O30" s="125"/>
      <c r="P30" s="110"/>
      <c r="Q30" s="110"/>
      <c r="R30" s="110"/>
      <c r="S30" s="110"/>
      <c r="T30" s="110"/>
      <c r="U30" s="122"/>
      <c r="V30" s="36" t="s">
        <v>6</v>
      </c>
      <c r="W30" s="38">
        <f>+COUNTIF(O33:U33,"休")</f>
        <v>0</v>
      </c>
      <c r="X30" s="23"/>
      <c r="AA30" s="113"/>
      <c r="AB30" s="125"/>
      <c r="AC30" s="110"/>
      <c r="AD30" s="110"/>
      <c r="AE30" s="110"/>
      <c r="AF30" s="110"/>
      <c r="AG30" s="110"/>
      <c r="AH30" s="122"/>
      <c r="AI30" s="36" t="s">
        <v>6</v>
      </c>
      <c r="AJ30" s="38">
        <f>+COUNTIF(AB33:AH33,"休")</f>
        <v>0</v>
      </c>
      <c r="AK30" s="23"/>
      <c r="AL30" s="39"/>
      <c r="AM30" s="113"/>
      <c r="AN30" s="125"/>
      <c r="AO30" s="110"/>
      <c r="AP30" s="110"/>
      <c r="AQ30" s="110"/>
      <c r="AR30" s="110"/>
      <c r="AS30" s="110"/>
      <c r="AT30" s="122"/>
      <c r="AU30" s="36" t="s">
        <v>6</v>
      </c>
      <c r="AV30" s="38">
        <f>+COUNTIF(AN33:AT33,"休")</f>
        <v>0</v>
      </c>
      <c r="AW30" s="23"/>
      <c r="AZ30" s="113"/>
      <c r="BA30" s="125"/>
      <c r="BB30" s="110"/>
      <c r="BC30" s="110"/>
      <c r="BD30" s="110"/>
      <c r="BE30" s="110"/>
      <c r="BF30" s="110"/>
      <c r="BG30" s="122"/>
      <c r="BH30" s="36" t="s">
        <v>6</v>
      </c>
      <c r="BI30" s="38">
        <f>+COUNTIF(BA33:BG33,"休")</f>
        <v>0</v>
      </c>
      <c r="BJ30" s="23"/>
      <c r="BK30" s="39"/>
      <c r="BL30" s="113"/>
      <c r="BM30" s="125"/>
      <c r="BN30" s="110"/>
      <c r="BO30" s="110"/>
      <c r="BP30" s="110"/>
      <c r="BQ30" s="110"/>
      <c r="BR30" s="110"/>
      <c r="BS30" s="122"/>
      <c r="BT30" s="36" t="s">
        <v>6</v>
      </c>
      <c r="BU30" s="38">
        <f>+COUNTIF(BM33:BS33,"休")</f>
        <v>0</v>
      </c>
      <c r="BV30" s="23"/>
      <c r="BY30" s="113"/>
      <c r="BZ30" s="125"/>
      <c r="CA30" s="110"/>
      <c r="CB30" s="110"/>
      <c r="CC30" s="110"/>
      <c r="CD30" s="110"/>
      <c r="CE30" s="110"/>
      <c r="CF30" s="122"/>
      <c r="CG30" s="36" t="s">
        <v>6</v>
      </c>
      <c r="CH30" s="38">
        <f>+COUNTIF(BZ33:CF33,"休")</f>
        <v>0</v>
      </c>
      <c r="CI30" s="23"/>
      <c r="CJ30" s="39"/>
      <c r="CK30" s="113"/>
      <c r="CL30" s="125"/>
      <c r="CM30" s="110"/>
      <c r="CN30" s="110"/>
      <c r="CO30" s="110"/>
      <c r="CP30" s="110"/>
      <c r="CQ30" s="110"/>
      <c r="CR30" s="122"/>
      <c r="CS30" s="36" t="s">
        <v>6</v>
      </c>
      <c r="CT30" s="38">
        <f>+COUNTIF(CL33:CR33,"休")</f>
        <v>0</v>
      </c>
      <c r="CU30" s="23"/>
    </row>
    <row r="31" spans="2:99" ht="13.5" customHeight="1" x14ac:dyDescent="0.15">
      <c r="B31" s="114"/>
      <c r="C31" s="126"/>
      <c r="D31" s="111"/>
      <c r="E31" s="111"/>
      <c r="F31" s="111"/>
      <c r="G31" s="111"/>
      <c r="H31" s="111"/>
      <c r="I31" s="123"/>
      <c r="J31" s="36" t="s">
        <v>9</v>
      </c>
      <c r="K31" s="40">
        <f>+K30/K29</f>
        <v>0</v>
      </c>
      <c r="L31" s="67"/>
      <c r="M31" s="35"/>
      <c r="N31" s="114"/>
      <c r="O31" s="126"/>
      <c r="P31" s="111"/>
      <c r="Q31" s="111"/>
      <c r="R31" s="111"/>
      <c r="S31" s="111"/>
      <c r="T31" s="111"/>
      <c r="U31" s="123"/>
      <c r="V31" s="36" t="s">
        <v>9</v>
      </c>
      <c r="W31" s="40">
        <f>+W30/W29</f>
        <v>0</v>
      </c>
      <c r="X31" s="67"/>
      <c r="AA31" s="114"/>
      <c r="AB31" s="126"/>
      <c r="AC31" s="111"/>
      <c r="AD31" s="111"/>
      <c r="AE31" s="111"/>
      <c r="AF31" s="111"/>
      <c r="AG31" s="111"/>
      <c r="AH31" s="123"/>
      <c r="AI31" s="36" t="s">
        <v>9</v>
      </c>
      <c r="AJ31" s="40">
        <f>+AJ30/AJ29</f>
        <v>0</v>
      </c>
      <c r="AK31" s="67"/>
      <c r="AL31" s="35"/>
      <c r="AM31" s="114"/>
      <c r="AN31" s="126"/>
      <c r="AO31" s="111"/>
      <c r="AP31" s="111"/>
      <c r="AQ31" s="111"/>
      <c r="AR31" s="111"/>
      <c r="AS31" s="111"/>
      <c r="AT31" s="123"/>
      <c r="AU31" s="36" t="s">
        <v>9</v>
      </c>
      <c r="AV31" s="40">
        <f>+AV30/AV29</f>
        <v>0</v>
      </c>
      <c r="AW31" s="67"/>
      <c r="AZ31" s="114"/>
      <c r="BA31" s="126"/>
      <c r="BB31" s="111"/>
      <c r="BC31" s="111"/>
      <c r="BD31" s="111"/>
      <c r="BE31" s="111"/>
      <c r="BF31" s="111"/>
      <c r="BG31" s="123"/>
      <c r="BH31" s="36" t="s">
        <v>9</v>
      </c>
      <c r="BI31" s="40">
        <f>+BI30/BI29</f>
        <v>0</v>
      </c>
      <c r="BJ31" s="67"/>
      <c r="BK31" s="35"/>
      <c r="BL31" s="114"/>
      <c r="BM31" s="126"/>
      <c r="BN31" s="111"/>
      <c r="BO31" s="111"/>
      <c r="BP31" s="111"/>
      <c r="BQ31" s="111"/>
      <c r="BR31" s="111"/>
      <c r="BS31" s="123"/>
      <c r="BT31" s="36" t="s">
        <v>9</v>
      </c>
      <c r="BU31" s="40">
        <f>+BU30/BU29</f>
        <v>0</v>
      </c>
      <c r="BV31" s="67"/>
      <c r="BY31" s="114"/>
      <c r="BZ31" s="126"/>
      <c r="CA31" s="111"/>
      <c r="CB31" s="111"/>
      <c r="CC31" s="111"/>
      <c r="CD31" s="111"/>
      <c r="CE31" s="111"/>
      <c r="CF31" s="123"/>
      <c r="CG31" s="36" t="s">
        <v>9</v>
      </c>
      <c r="CH31" s="40">
        <f>+CH30/CH29</f>
        <v>0</v>
      </c>
      <c r="CI31" s="67"/>
      <c r="CJ31" s="35"/>
      <c r="CK31" s="114"/>
      <c r="CL31" s="126"/>
      <c r="CM31" s="111"/>
      <c r="CN31" s="111"/>
      <c r="CO31" s="111"/>
      <c r="CP31" s="111"/>
      <c r="CQ31" s="111"/>
      <c r="CR31" s="123"/>
      <c r="CS31" s="36" t="s">
        <v>9</v>
      </c>
      <c r="CT31" s="40" t="e">
        <f>+CT30/CT29</f>
        <v>#DIV/0!</v>
      </c>
      <c r="CU31" s="67"/>
    </row>
    <row r="32" spans="2:99" x14ac:dyDescent="0.15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15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>
        <f>+BU32/BU29</f>
        <v>0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>
        <f>+CH32/CH29</f>
        <v>0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15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55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55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55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55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55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55</v>
      </c>
      <c r="BU34" s="46" t="str">
        <f>IF(BR35="","OK",_xlfn.IFS(BR33=BS33="休","OK",BU32&gt;=2,"OK",BU32&gt;=2-BV28,"OK",BU32&lt;2,"NG"))</f>
        <v>NG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55</v>
      </c>
      <c r="CH34" s="46" t="str">
        <f>IF(CE35="","OK",_xlfn.IFS(CE33=CF33="休","OK",CH32&gt;=2,"OK",CH32&gt;=2-CI28,"OK",CH32&lt;2,"NG"))</f>
        <v>NG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55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15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>通常</v>
      </c>
      <c r="BN35" s="103" t="str">
        <f t="shared" ref="BN35:BS35" si="87">IF(BN27="","",IF(BN32="","通常",IF(BN32="　","通常",BN32)))</f>
        <v>通常</v>
      </c>
      <c r="BO35" s="103" t="str">
        <f t="shared" si="87"/>
        <v>通常</v>
      </c>
      <c r="BP35" s="103" t="str">
        <f t="shared" si="87"/>
        <v>通常</v>
      </c>
      <c r="BQ35" s="103" t="str">
        <f t="shared" si="87"/>
        <v>通常</v>
      </c>
      <c r="BR35" s="103" t="str">
        <f t="shared" si="87"/>
        <v>通常</v>
      </c>
      <c r="BS35" s="103" t="str">
        <f t="shared" si="87"/>
        <v>通常</v>
      </c>
      <c r="BT35" s="104"/>
      <c r="BU35" s="67"/>
      <c r="BV35" s="67"/>
      <c r="BY35" s="23"/>
      <c r="BZ35" s="103" t="str">
        <f>IF(BZ27="","",IF(BZ32="","通常",IF(BZ32="　","通常",BZ32)))</f>
        <v>通常</v>
      </c>
      <c r="CA35" s="103" t="str">
        <f t="shared" ref="CA35:CF35" si="88">IF(CA27="","",IF(CA32="","通常",IF(CA32="　","通常",CA32)))</f>
        <v>通常</v>
      </c>
      <c r="CB35" s="103" t="str">
        <f t="shared" si="88"/>
        <v>通常</v>
      </c>
      <c r="CC35" s="103" t="str">
        <f t="shared" si="88"/>
        <v>通常</v>
      </c>
      <c r="CD35" s="103" t="str">
        <f t="shared" si="88"/>
        <v>通常</v>
      </c>
      <c r="CE35" s="103" t="str">
        <f t="shared" si="88"/>
        <v>通常</v>
      </c>
      <c r="CF35" s="103" t="str">
        <f t="shared" si="88"/>
        <v>通常</v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15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>通常実績</v>
      </c>
      <c r="BN36" s="103" t="str">
        <f t="shared" ref="BN36:BS36" si="95">IF(BN27="","",IF(BN32="","通常実績",IF(BN32="　","通常実績",BN32)))</f>
        <v>通常実績</v>
      </c>
      <c r="BO36" s="103" t="str">
        <f t="shared" si="95"/>
        <v>通常実績</v>
      </c>
      <c r="BP36" s="103" t="str">
        <f t="shared" si="95"/>
        <v>通常実績</v>
      </c>
      <c r="BQ36" s="103" t="str">
        <f t="shared" si="95"/>
        <v>通常実績</v>
      </c>
      <c r="BR36" s="103" t="str">
        <f t="shared" si="95"/>
        <v>通常実績</v>
      </c>
      <c r="BS36" s="103" t="str">
        <f t="shared" si="95"/>
        <v>通常実績</v>
      </c>
      <c r="BT36" s="104"/>
      <c r="BU36" s="67"/>
      <c r="BV36" s="67"/>
      <c r="BY36" s="23"/>
      <c r="BZ36" s="103" t="str">
        <f>IF(BZ27="","",IF(BZ32="","通常実績",IF(BZ32="　","通常実績",BZ32)))</f>
        <v>通常実績</v>
      </c>
      <c r="CA36" s="103" t="str">
        <f t="shared" ref="CA36:CF36" si="96">IF(CA27="","",IF(CA32="","通常実績",IF(CA32="　","通常実績",CA32)))</f>
        <v>通常実績</v>
      </c>
      <c r="CB36" s="103" t="str">
        <f t="shared" si="96"/>
        <v>通常実績</v>
      </c>
      <c r="CC36" s="103" t="str">
        <f t="shared" si="96"/>
        <v>通常実績</v>
      </c>
      <c r="CD36" s="103" t="str">
        <f t="shared" si="96"/>
        <v>通常実績</v>
      </c>
      <c r="CE36" s="103" t="str">
        <f t="shared" si="96"/>
        <v>通常実績</v>
      </c>
      <c r="CF36" s="103" t="str">
        <f t="shared" si="96"/>
        <v>通常実績</v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15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15">
      <c r="B38" s="90"/>
      <c r="C38" s="91">
        <f>YEAR(I25+1)</f>
        <v>2026</v>
      </c>
      <c r="D38" s="91">
        <f>MONTH(I25+1)</f>
        <v>4</v>
      </c>
      <c r="E38" s="93">
        <f>DAY(I27)+1</f>
        <v>13</v>
      </c>
      <c r="F38" s="92">
        <f>DATE(C38,D38,E38)</f>
        <v>46125</v>
      </c>
      <c r="G38" s="90"/>
      <c r="H38" s="90"/>
      <c r="J38" s="90"/>
      <c r="K38" s="90"/>
      <c r="L38" s="90"/>
      <c r="M38" s="90"/>
      <c r="N38" s="90"/>
      <c r="O38" s="91">
        <f>YEAR(U25+1)</f>
        <v>2026</v>
      </c>
      <c r="P38" s="91">
        <f>MONTH(U25+1)</f>
        <v>6</v>
      </c>
      <c r="Q38" s="93">
        <f>DAY(U27)+1</f>
        <v>8</v>
      </c>
      <c r="R38" s="92">
        <f>DATE(O38,P38,Q38)</f>
        <v>46181</v>
      </c>
      <c r="S38" s="90"/>
      <c r="T38" s="90"/>
      <c r="V38" s="90"/>
      <c r="W38" s="90"/>
      <c r="X38" s="90"/>
      <c r="AA38" s="90"/>
      <c r="AB38" s="91">
        <f>YEAR(AH25+1)</f>
        <v>2026</v>
      </c>
      <c r="AC38" s="91">
        <f>MONTH(AH25+1)</f>
        <v>8</v>
      </c>
      <c r="AD38" s="93">
        <f>DAY(AH27)+1</f>
        <v>3</v>
      </c>
      <c r="AE38" s="92">
        <f>DATE(AB38,AC38,AD38)</f>
        <v>46237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9</v>
      </c>
      <c r="AP38" s="93">
        <f>DAY(AT27)+1</f>
        <v>28</v>
      </c>
      <c r="AQ38" s="92">
        <f>DATE(AN38,AO38,AP38)</f>
        <v>46293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11</v>
      </c>
      <c r="BC38" s="93">
        <f>DAY(BG27)+1</f>
        <v>23</v>
      </c>
      <c r="BD38" s="92">
        <f>DATE(BA38,BB38,BC38)</f>
        <v>46349</v>
      </c>
      <c r="BE38" s="90"/>
      <c r="BF38" s="90"/>
      <c r="BH38" s="90"/>
      <c r="BI38" s="90"/>
      <c r="BJ38" s="90"/>
      <c r="BK38" s="90"/>
      <c r="BL38" s="90"/>
      <c r="BM38" s="91">
        <f>YEAR(BS25+1)</f>
        <v>2027</v>
      </c>
      <c r="BN38" s="91">
        <f>MONTH(BS25+1)</f>
        <v>1</v>
      </c>
      <c r="BO38" s="93">
        <f>DAY(BS27)+1</f>
        <v>18</v>
      </c>
      <c r="BP38" s="92">
        <f>DATE(BM38,BN38,BO38)</f>
        <v>46405</v>
      </c>
      <c r="BQ38" s="90"/>
      <c r="BR38" s="90"/>
      <c r="BT38" s="90"/>
      <c r="BU38" s="90"/>
      <c r="BV38" s="90"/>
      <c r="BY38" s="90"/>
      <c r="BZ38" s="91">
        <f>YEAR(CF25+1)</f>
        <v>2027</v>
      </c>
      <c r="CA38" s="91">
        <f>MONTH(CF25+1)</f>
        <v>3</v>
      </c>
      <c r="CB38" s="93">
        <f>DAY(CF27)+1</f>
        <v>15</v>
      </c>
      <c r="CC38" s="92">
        <f>DATE(BZ38,CA38,CB38)</f>
        <v>46461</v>
      </c>
      <c r="CD38" s="90"/>
      <c r="CE38" s="90"/>
      <c r="CG38" s="90"/>
      <c r="CH38" s="90"/>
      <c r="CI38" s="90"/>
      <c r="CJ38" s="90"/>
      <c r="CK38" s="90"/>
      <c r="CL38" s="91">
        <f>YEAR(CR25+1)</f>
        <v>2027</v>
      </c>
      <c r="CM38" s="91">
        <f>MONTH(CR25+1)</f>
        <v>5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15">
      <c r="B39" s="94"/>
      <c r="C39" s="95">
        <f>I25+1</f>
        <v>46125</v>
      </c>
      <c r="D39" s="95">
        <f t="shared" ref="D39:I39" si="98">C39+1</f>
        <v>46126</v>
      </c>
      <c r="E39" s="95">
        <f t="shared" si="98"/>
        <v>46127</v>
      </c>
      <c r="F39" s="95">
        <f t="shared" si="98"/>
        <v>46128</v>
      </c>
      <c r="G39" s="95">
        <f t="shared" si="98"/>
        <v>46129</v>
      </c>
      <c r="H39" s="95">
        <f t="shared" si="98"/>
        <v>46130</v>
      </c>
      <c r="I39" s="95">
        <f t="shared" si="98"/>
        <v>46131</v>
      </c>
      <c r="J39" s="94"/>
      <c r="K39" s="94"/>
      <c r="L39" s="94"/>
      <c r="M39" s="94"/>
      <c r="N39" s="94"/>
      <c r="O39" s="95">
        <f>U25+1</f>
        <v>46181</v>
      </c>
      <c r="P39" s="95">
        <f t="shared" ref="P39:U39" si="99">O39+1</f>
        <v>46182</v>
      </c>
      <c r="Q39" s="95">
        <f t="shared" si="99"/>
        <v>46183</v>
      </c>
      <c r="R39" s="95">
        <f t="shared" si="99"/>
        <v>46184</v>
      </c>
      <c r="S39" s="95">
        <f t="shared" si="99"/>
        <v>46185</v>
      </c>
      <c r="T39" s="95">
        <f t="shared" si="99"/>
        <v>46186</v>
      </c>
      <c r="U39" s="95">
        <f t="shared" si="99"/>
        <v>46187</v>
      </c>
      <c r="V39" s="94"/>
      <c r="W39" s="94"/>
      <c r="X39" s="94"/>
      <c r="AA39" s="94"/>
      <c r="AB39" s="95">
        <f>AH25+1</f>
        <v>46237</v>
      </c>
      <c r="AC39" s="95">
        <f t="shared" ref="AC39:AH39" si="100">AB39+1</f>
        <v>46238</v>
      </c>
      <c r="AD39" s="95">
        <f t="shared" si="100"/>
        <v>46239</v>
      </c>
      <c r="AE39" s="95">
        <f t="shared" si="100"/>
        <v>46240</v>
      </c>
      <c r="AF39" s="95">
        <f t="shared" si="100"/>
        <v>46241</v>
      </c>
      <c r="AG39" s="95">
        <f t="shared" si="100"/>
        <v>46242</v>
      </c>
      <c r="AH39" s="95">
        <f t="shared" si="100"/>
        <v>46243</v>
      </c>
      <c r="AI39" s="94"/>
      <c r="AJ39" s="94"/>
      <c r="AK39" s="94"/>
      <c r="AL39" s="94"/>
      <c r="AM39" s="94"/>
      <c r="AN39" s="95">
        <f>AT25+1</f>
        <v>46293</v>
      </c>
      <c r="AO39" s="95">
        <f t="shared" ref="AO39:AT39" si="101">AN39+1</f>
        <v>46294</v>
      </c>
      <c r="AP39" s="95">
        <f t="shared" si="101"/>
        <v>46295</v>
      </c>
      <c r="AQ39" s="95">
        <f t="shared" si="101"/>
        <v>46296</v>
      </c>
      <c r="AR39" s="95">
        <f t="shared" si="101"/>
        <v>46297</v>
      </c>
      <c r="AS39" s="95">
        <f t="shared" si="101"/>
        <v>46298</v>
      </c>
      <c r="AT39" s="95">
        <f t="shared" si="101"/>
        <v>46299</v>
      </c>
      <c r="AU39" s="94"/>
      <c r="AV39" s="94"/>
      <c r="AW39" s="94"/>
      <c r="AZ39" s="94"/>
      <c r="BA39" s="95">
        <f>BG25+1</f>
        <v>46349</v>
      </c>
      <c r="BB39" s="95">
        <f t="shared" ref="BB39:BG39" si="102">BA39+1</f>
        <v>46350</v>
      </c>
      <c r="BC39" s="95">
        <f t="shared" si="102"/>
        <v>46351</v>
      </c>
      <c r="BD39" s="95">
        <f t="shared" si="102"/>
        <v>46352</v>
      </c>
      <c r="BE39" s="95">
        <f t="shared" si="102"/>
        <v>46353</v>
      </c>
      <c r="BF39" s="95">
        <f t="shared" si="102"/>
        <v>46354</v>
      </c>
      <c r="BG39" s="95">
        <f t="shared" si="102"/>
        <v>46355</v>
      </c>
      <c r="BH39" s="94"/>
      <c r="BI39" s="94"/>
      <c r="BJ39" s="94"/>
      <c r="BK39" s="94"/>
      <c r="BL39" s="94"/>
      <c r="BM39" s="95">
        <f>BS25+1</f>
        <v>46405</v>
      </c>
      <c r="BN39" s="95">
        <f t="shared" ref="BN39:BS39" si="103">BM39+1</f>
        <v>46406</v>
      </c>
      <c r="BO39" s="95">
        <f t="shared" si="103"/>
        <v>46407</v>
      </c>
      <c r="BP39" s="95">
        <f t="shared" si="103"/>
        <v>46408</v>
      </c>
      <c r="BQ39" s="95">
        <f t="shared" si="103"/>
        <v>46409</v>
      </c>
      <c r="BR39" s="95">
        <f t="shared" si="103"/>
        <v>46410</v>
      </c>
      <c r="BS39" s="95">
        <f t="shared" si="103"/>
        <v>46411</v>
      </c>
      <c r="BT39" s="94"/>
      <c r="BU39" s="94"/>
      <c r="BV39" s="94"/>
      <c r="BY39" s="94"/>
      <c r="BZ39" s="95">
        <f>CF25+1</f>
        <v>46461</v>
      </c>
      <c r="CA39" s="95">
        <f t="shared" ref="CA39" si="104">BZ39+1</f>
        <v>46462</v>
      </c>
      <c r="CB39" s="95">
        <f t="shared" ref="CB39" si="105">CA39+1</f>
        <v>46463</v>
      </c>
      <c r="CC39" s="95">
        <f t="shared" ref="CC39" si="106">CB39+1</f>
        <v>46464</v>
      </c>
      <c r="CD39" s="95">
        <f t="shared" ref="CD39" si="107">CC39+1</f>
        <v>46465</v>
      </c>
      <c r="CE39" s="95">
        <f t="shared" ref="CE39" si="108">CD39+1</f>
        <v>46466</v>
      </c>
      <c r="CF39" s="95">
        <f t="shared" ref="CF39" si="109">CE39+1</f>
        <v>46467</v>
      </c>
      <c r="CG39" s="94"/>
      <c r="CH39" s="94"/>
      <c r="CI39" s="94"/>
      <c r="CJ39" s="94"/>
      <c r="CK39" s="94"/>
      <c r="CL39" s="95">
        <f>CR25+1</f>
        <v>46517</v>
      </c>
      <c r="CM39" s="95">
        <f t="shared" ref="CM39" si="110">CL39+1</f>
        <v>46518</v>
      </c>
      <c r="CN39" s="95">
        <f t="shared" ref="CN39" si="111">CM39+1</f>
        <v>46519</v>
      </c>
      <c r="CO39" s="95">
        <f t="shared" ref="CO39" si="112">CN39+1</f>
        <v>46520</v>
      </c>
      <c r="CP39" s="95">
        <f t="shared" ref="CP39" si="113">CO39+1</f>
        <v>46521</v>
      </c>
      <c r="CQ39" s="95">
        <f t="shared" ref="CQ39" si="114">CP39+1</f>
        <v>46522</v>
      </c>
      <c r="CR39" s="95">
        <f t="shared" ref="CR39" si="115">CQ39+1</f>
        <v>46523</v>
      </c>
      <c r="CS39" s="94"/>
      <c r="CT39" s="94"/>
      <c r="CU39" s="94"/>
    </row>
    <row r="40" spans="2:99" ht="13.5" customHeight="1" collapsed="1" x14ac:dyDescent="0.15">
      <c r="B40" s="79" t="s">
        <v>19</v>
      </c>
      <c r="C40" s="118">
        <f>DATE($C38,$D38,1)</f>
        <v>46113</v>
      </c>
      <c r="D40" s="119"/>
      <c r="E40" s="119"/>
      <c r="F40" s="119"/>
      <c r="G40" s="119"/>
      <c r="H40" s="119"/>
      <c r="I40" s="119"/>
      <c r="J40" s="119"/>
      <c r="K40" s="120"/>
      <c r="L40" s="105"/>
      <c r="M40" s="9"/>
      <c r="N40" s="79" t="s">
        <v>19</v>
      </c>
      <c r="O40" s="118">
        <f>DATE($O38,$P38,1)</f>
        <v>46174</v>
      </c>
      <c r="P40" s="119"/>
      <c r="Q40" s="119"/>
      <c r="R40" s="119"/>
      <c r="S40" s="119"/>
      <c r="T40" s="119"/>
      <c r="U40" s="119"/>
      <c r="V40" s="119"/>
      <c r="W40" s="120"/>
      <c r="X40" s="105"/>
      <c r="AA40" s="79" t="s">
        <v>19</v>
      </c>
      <c r="AB40" s="118">
        <f>DATE($AB38,$AC38,1)</f>
        <v>46235</v>
      </c>
      <c r="AC40" s="119"/>
      <c r="AD40" s="119"/>
      <c r="AE40" s="119"/>
      <c r="AF40" s="119"/>
      <c r="AG40" s="119"/>
      <c r="AH40" s="119"/>
      <c r="AI40" s="119"/>
      <c r="AJ40" s="120"/>
      <c r="AK40" s="105"/>
      <c r="AL40" s="9"/>
      <c r="AM40" s="79" t="s">
        <v>19</v>
      </c>
      <c r="AN40" s="118">
        <f>DATE($AN38,$AO38,1)</f>
        <v>46266</v>
      </c>
      <c r="AO40" s="119"/>
      <c r="AP40" s="119"/>
      <c r="AQ40" s="119"/>
      <c r="AR40" s="119"/>
      <c r="AS40" s="119"/>
      <c r="AT40" s="119"/>
      <c r="AU40" s="119"/>
      <c r="AV40" s="120"/>
      <c r="AW40" s="105"/>
      <c r="AZ40" s="79" t="s">
        <v>19</v>
      </c>
      <c r="BA40" s="118">
        <f>DATE(BA38,BB38,1)</f>
        <v>46327</v>
      </c>
      <c r="BB40" s="119"/>
      <c r="BC40" s="119"/>
      <c r="BD40" s="119"/>
      <c r="BE40" s="119"/>
      <c r="BF40" s="119"/>
      <c r="BG40" s="119"/>
      <c r="BH40" s="119"/>
      <c r="BI40" s="120"/>
      <c r="BJ40" s="105"/>
      <c r="BK40" s="9"/>
      <c r="BL40" s="79" t="s">
        <v>19</v>
      </c>
      <c r="BM40" s="118">
        <f>DATE(BM38,BN38,1)</f>
        <v>46388</v>
      </c>
      <c r="BN40" s="119"/>
      <c r="BO40" s="119"/>
      <c r="BP40" s="119"/>
      <c r="BQ40" s="119"/>
      <c r="BR40" s="119"/>
      <c r="BS40" s="119"/>
      <c r="BT40" s="119"/>
      <c r="BU40" s="120"/>
      <c r="BV40" s="105"/>
      <c r="BY40" s="79" t="s">
        <v>19</v>
      </c>
      <c r="BZ40" s="118">
        <f>DATE(BZ38,CA38,1)</f>
        <v>46447</v>
      </c>
      <c r="CA40" s="119"/>
      <c r="CB40" s="119"/>
      <c r="CC40" s="119"/>
      <c r="CD40" s="119"/>
      <c r="CE40" s="119"/>
      <c r="CF40" s="119"/>
      <c r="CG40" s="119"/>
      <c r="CH40" s="120"/>
      <c r="CI40" s="105"/>
      <c r="CJ40" s="9"/>
      <c r="CK40" s="79" t="s">
        <v>19</v>
      </c>
      <c r="CL40" s="118">
        <f>DATE(CL38,CM38,1)</f>
        <v>46508</v>
      </c>
      <c r="CM40" s="119"/>
      <c r="CN40" s="119"/>
      <c r="CO40" s="119"/>
      <c r="CP40" s="119"/>
      <c r="CQ40" s="119"/>
      <c r="CR40" s="119"/>
      <c r="CS40" s="119"/>
      <c r="CT40" s="120"/>
      <c r="CU40" s="105"/>
    </row>
    <row r="41" spans="2:99" x14ac:dyDescent="0.15">
      <c r="B41" s="33" t="s">
        <v>20</v>
      </c>
      <c r="C41" s="29">
        <f>IF(I25&lt;$G$8,I27+1,"")</f>
        <v>46125</v>
      </c>
      <c r="D41" s="30">
        <f t="shared" ref="D41:I41" si="116">IF(C39&lt;$G$8,C41+1,"")</f>
        <v>46126</v>
      </c>
      <c r="E41" s="30">
        <f t="shared" si="116"/>
        <v>46127</v>
      </c>
      <c r="F41" s="30">
        <f t="shared" si="116"/>
        <v>46128</v>
      </c>
      <c r="G41" s="30">
        <f t="shared" si="116"/>
        <v>46129</v>
      </c>
      <c r="H41" s="30">
        <f t="shared" si="116"/>
        <v>46130</v>
      </c>
      <c r="I41" s="30">
        <f t="shared" si="116"/>
        <v>46131</v>
      </c>
      <c r="J41" s="31" t="s">
        <v>54</v>
      </c>
      <c r="K41" s="32">
        <f>+COUNTIFS(C42:I42,"土",C46:I46,"")+COUNTIFS(C42:I42,"日",C46:I46,"")+COUNTIFS(祝日,C39)+COUNTIFS(祝日,D39)+COUNTIFS(祝日,E39)+COUNTIFS(祝日,F39)+COUNTIFS(祝日,G39)</f>
        <v>2</v>
      </c>
      <c r="L41" s="23"/>
      <c r="M41" s="9"/>
      <c r="N41" s="33" t="s">
        <v>20</v>
      </c>
      <c r="O41" s="29">
        <f>IF(U25&lt;$G$8,U27+1,"")</f>
        <v>46181</v>
      </c>
      <c r="P41" s="30">
        <f t="shared" ref="P41:U41" si="117">IF(O39&lt;$G$8,O41+1,"")</f>
        <v>46182</v>
      </c>
      <c r="Q41" s="30">
        <f t="shared" si="117"/>
        <v>46183</v>
      </c>
      <c r="R41" s="30">
        <f t="shared" si="117"/>
        <v>46184</v>
      </c>
      <c r="S41" s="30">
        <f t="shared" si="117"/>
        <v>46185</v>
      </c>
      <c r="T41" s="30">
        <f t="shared" si="117"/>
        <v>46186</v>
      </c>
      <c r="U41" s="30">
        <f t="shared" si="117"/>
        <v>46187</v>
      </c>
      <c r="V41" s="31" t="s">
        <v>54</v>
      </c>
      <c r="W41" s="32">
        <f>+COUNTIFS(O42:U42,"土",O46:U46,"")+COUNTIFS(O42:U42,"日",O46:U46,"")+COUNTIFS(祝日,O39)+COUNTIFS(祝日,P39)+COUNTIFS(祝日,Q39)+COUNTIFS(祝日,R39)+COUNTIFS(祝日,S39)</f>
        <v>2</v>
      </c>
      <c r="X41" s="23"/>
      <c r="AA41" s="33" t="s">
        <v>20</v>
      </c>
      <c r="AB41" s="29">
        <f>IF(AH25&lt;$G$8,AH27+1,"")</f>
        <v>46237</v>
      </c>
      <c r="AC41" s="30">
        <f t="shared" ref="AC41:AH41" si="118">IF(AB39&lt;$G$8,AB41+1,"")</f>
        <v>46238</v>
      </c>
      <c r="AD41" s="30">
        <f t="shared" si="118"/>
        <v>46239</v>
      </c>
      <c r="AE41" s="30">
        <f t="shared" si="118"/>
        <v>46240</v>
      </c>
      <c r="AF41" s="30">
        <f t="shared" si="118"/>
        <v>46241</v>
      </c>
      <c r="AG41" s="30">
        <f t="shared" si="118"/>
        <v>46242</v>
      </c>
      <c r="AH41" s="30">
        <f t="shared" si="118"/>
        <v>46243</v>
      </c>
      <c r="AI41" s="31" t="s">
        <v>54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46293</v>
      </c>
      <c r="AO41" s="30">
        <f t="shared" ref="AO41:AT41" si="119">IF(AN39&lt;$G$8,AN41+1,"")</f>
        <v>46294</v>
      </c>
      <c r="AP41" s="30">
        <f t="shared" si="119"/>
        <v>46295</v>
      </c>
      <c r="AQ41" s="30">
        <f t="shared" si="119"/>
        <v>46296</v>
      </c>
      <c r="AR41" s="30">
        <f t="shared" si="119"/>
        <v>46297</v>
      </c>
      <c r="AS41" s="30">
        <f t="shared" si="119"/>
        <v>46298</v>
      </c>
      <c r="AT41" s="30">
        <f t="shared" si="119"/>
        <v>46299</v>
      </c>
      <c r="AU41" s="31" t="s">
        <v>54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46349</v>
      </c>
      <c r="BB41" s="30">
        <f t="shared" ref="BB41:BG41" si="120">IF(BA39&lt;$G$8,BA41+1,"")</f>
        <v>46350</v>
      </c>
      <c r="BC41" s="30">
        <f t="shared" si="120"/>
        <v>46351</v>
      </c>
      <c r="BD41" s="30">
        <f t="shared" si="120"/>
        <v>46352</v>
      </c>
      <c r="BE41" s="30">
        <f t="shared" si="120"/>
        <v>46353</v>
      </c>
      <c r="BF41" s="30">
        <f t="shared" si="120"/>
        <v>46354</v>
      </c>
      <c r="BG41" s="30">
        <f t="shared" si="120"/>
        <v>46355</v>
      </c>
      <c r="BH41" s="31" t="s">
        <v>54</v>
      </c>
      <c r="BI41" s="32">
        <f>+COUNTIFS(BA42:BG42,"土",BA46:BG46,"")+COUNTIFS(BA42:BG42,"日",BA46:BG46,"")+COUNTIFS(祝日,BA39)+COUNTIFS(祝日,BB39)+COUNTIFS(祝日,BC39)+COUNTIFS(祝日,BD39)+COUNTIFS(祝日,BE39)</f>
        <v>3</v>
      </c>
      <c r="BJ41" s="23"/>
      <c r="BK41" s="9"/>
      <c r="BL41" s="33" t="s">
        <v>20</v>
      </c>
      <c r="BM41" s="29">
        <f>IF(BS25&lt;$G$8,BS27+1,"")</f>
        <v>46405</v>
      </c>
      <c r="BN41" s="30">
        <f t="shared" ref="BN41:BS41" si="121">IF(BM39&lt;$G$8,BM41+1,"")</f>
        <v>46406</v>
      </c>
      <c r="BO41" s="30">
        <f t="shared" si="121"/>
        <v>46407</v>
      </c>
      <c r="BP41" s="30">
        <f t="shared" si="121"/>
        <v>46408</v>
      </c>
      <c r="BQ41" s="30">
        <f t="shared" si="121"/>
        <v>46409</v>
      </c>
      <c r="BR41" s="30">
        <f t="shared" si="121"/>
        <v>46410</v>
      </c>
      <c r="BS41" s="30">
        <f t="shared" si="121"/>
        <v>46411</v>
      </c>
      <c r="BT41" s="31" t="s">
        <v>54</v>
      </c>
      <c r="BU41" s="32">
        <f>+COUNTIFS(BM42:BS42,"土",BM46:BS46,"")+COUNTIFS(BM42:BS42,"日",BM46:BS46,"")+COUNTIFS(祝日,BM39)+COUNTIFS(祝日,BN39)+COUNTIFS(祝日,BO39)+COUNTIFS(祝日,BP39)+COUNTIFS(祝日,BQ39)</f>
        <v>2</v>
      </c>
      <c r="BV41" s="23"/>
      <c r="BY41" s="33" t="s">
        <v>20</v>
      </c>
      <c r="BZ41" s="29">
        <f>IF(CF25&lt;$G$8,CF27+1,"")</f>
        <v>46461</v>
      </c>
      <c r="CA41" s="30">
        <f t="shared" ref="CA41" si="122">IF(BZ39&lt;$G$8,BZ41+1,"")</f>
        <v>46462</v>
      </c>
      <c r="CB41" s="30">
        <f t="shared" ref="CB41" si="123">IF(CA39&lt;$G$8,CA41+1,"")</f>
        <v>46463</v>
      </c>
      <c r="CC41" s="30">
        <f t="shared" ref="CC41" si="124">IF(CB39&lt;$G$8,CB41+1,"")</f>
        <v>46464</v>
      </c>
      <c r="CD41" s="30">
        <f t="shared" ref="CD41" si="125">IF(CC39&lt;$G$8,CC41+1,"")</f>
        <v>46465</v>
      </c>
      <c r="CE41" s="30">
        <f t="shared" ref="CE41" si="126">IF(CD39&lt;$G$8,CD41+1,"")</f>
        <v>46466</v>
      </c>
      <c r="CF41" s="30">
        <f t="shared" ref="CF41" si="127">IF(CE39&lt;$G$8,CE41+1,"")</f>
        <v>46467</v>
      </c>
      <c r="CG41" s="31" t="s">
        <v>54</v>
      </c>
      <c r="CH41" s="32">
        <f>+COUNTIFS(BZ42:CF42,"土",BZ46:CF46,"")+COUNTIFS(BZ42:CF42,"日",BZ46:CF46,"")+COUNTIFS(祝日,BZ39)+COUNTIFS(祝日,CA39)+COUNTIFS(祝日,CB39)+COUNTIFS(祝日,CC39)+COUNTIFS(祝日,CD39)</f>
        <v>2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54</v>
      </c>
      <c r="CT41" s="32">
        <f>+COUNTIFS(CL42:CR42,"土",CL46:CR46,"")+COUNTIFS(CL42:CR42,"日",CL46:CR46,"")+COUNTIFS(祝日,CL39)+COUNTIFS(祝日,CM39)+COUNTIFS(祝日,CN39)+COUNTIFS(祝日,CO39)+COUNTIFS(祝日,CP39)</f>
        <v>0</v>
      </c>
      <c r="CU41" s="23"/>
    </row>
    <row r="42" spans="2:99" x14ac:dyDescent="0.15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>月</v>
      </c>
      <c r="BN42" s="80" t="str">
        <f>IF(BN41="","","火")</f>
        <v>火</v>
      </c>
      <c r="BO42" s="80" t="str">
        <f>IF(BO41="","","水")</f>
        <v>水</v>
      </c>
      <c r="BP42" s="80" t="str">
        <f>IF(BP41="","","木")</f>
        <v>木</v>
      </c>
      <c r="BQ42" s="80" t="str">
        <f>IF(BQ41="","","金")</f>
        <v>金</v>
      </c>
      <c r="BR42" s="80" t="str">
        <f>IF(BR41="","","土")</f>
        <v>土</v>
      </c>
      <c r="BS42" s="80" t="str">
        <f>IF(BS41="","","日")</f>
        <v>日</v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>月</v>
      </c>
      <c r="CA42" s="102" t="str">
        <f>IF(CA41="","","火")</f>
        <v>火</v>
      </c>
      <c r="CB42" s="102" t="str">
        <f>IF(CB41="","","水")</f>
        <v>水</v>
      </c>
      <c r="CC42" s="102" t="str">
        <f>IF(CC41="","","木")</f>
        <v>木</v>
      </c>
      <c r="CD42" s="102" t="str">
        <f>IF(CD41="","","金")</f>
        <v>金</v>
      </c>
      <c r="CE42" s="102" t="str">
        <f>IF(CE41="","","土")</f>
        <v>土</v>
      </c>
      <c r="CF42" s="102" t="str">
        <f>IF(CF41="","","日")</f>
        <v>日</v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15">
      <c r="B43" s="112" t="s">
        <v>8</v>
      </c>
      <c r="C43" s="124"/>
      <c r="D43" s="109"/>
      <c r="E43" s="109"/>
      <c r="F43" s="109"/>
      <c r="G43" s="109"/>
      <c r="H43" s="109"/>
      <c r="I43" s="121"/>
      <c r="J43" s="36" t="s">
        <v>2</v>
      </c>
      <c r="K43" s="96">
        <f>COUNT(C41:I41)-K42</f>
        <v>7</v>
      </c>
      <c r="L43" s="106"/>
      <c r="M43" s="35"/>
      <c r="N43" s="112" t="s">
        <v>8</v>
      </c>
      <c r="O43" s="115"/>
      <c r="P43" s="109"/>
      <c r="Q43" s="109"/>
      <c r="R43" s="109"/>
      <c r="S43" s="109"/>
      <c r="T43" s="109"/>
      <c r="U43" s="109"/>
      <c r="V43" s="36" t="s">
        <v>2</v>
      </c>
      <c r="W43" s="96">
        <f>COUNT(O41:U41)-W42</f>
        <v>7</v>
      </c>
      <c r="X43" s="106"/>
      <c r="AA43" s="112" t="s">
        <v>8</v>
      </c>
      <c r="AB43" s="115"/>
      <c r="AC43" s="109"/>
      <c r="AD43" s="109"/>
      <c r="AE43" s="109"/>
      <c r="AF43" s="109"/>
      <c r="AG43" s="109"/>
      <c r="AH43" s="109"/>
      <c r="AI43" s="36" t="s">
        <v>2</v>
      </c>
      <c r="AJ43" s="96">
        <f>COUNT(AB41:AH41)-AJ42</f>
        <v>7</v>
      </c>
      <c r="AK43" s="106"/>
      <c r="AL43" s="35"/>
      <c r="AM43" s="112" t="s">
        <v>8</v>
      </c>
      <c r="AN43" s="115"/>
      <c r="AO43" s="109"/>
      <c r="AP43" s="109"/>
      <c r="AQ43" s="109"/>
      <c r="AR43" s="109"/>
      <c r="AS43" s="109"/>
      <c r="AT43" s="109"/>
      <c r="AU43" s="36" t="s">
        <v>2</v>
      </c>
      <c r="AV43" s="96">
        <f>COUNT(AN41:AT41)-AV42</f>
        <v>7</v>
      </c>
      <c r="AW43" s="106"/>
      <c r="AZ43" s="112" t="s">
        <v>8</v>
      </c>
      <c r="BA43" s="115"/>
      <c r="BB43" s="109"/>
      <c r="BC43" s="109"/>
      <c r="BD43" s="109"/>
      <c r="BE43" s="109"/>
      <c r="BF43" s="109"/>
      <c r="BG43" s="109"/>
      <c r="BH43" s="36" t="s">
        <v>2</v>
      </c>
      <c r="BI43" s="96">
        <f>COUNT(BA41:BG41)-BI42</f>
        <v>7</v>
      </c>
      <c r="BJ43" s="106"/>
      <c r="BK43" s="35"/>
      <c r="BL43" s="112" t="s">
        <v>8</v>
      </c>
      <c r="BM43" s="115"/>
      <c r="BN43" s="109"/>
      <c r="BO43" s="109"/>
      <c r="BP43" s="109"/>
      <c r="BQ43" s="109"/>
      <c r="BR43" s="109"/>
      <c r="BS43" s="109"/>
      <c r="BT43" s="36" t="s">
        <v>2</v>
      </c>
      <c r="BU43" s="96">
        <f>COUNT(BM41:BS41)-BU42</f>
        <v>7</v>
      </c>
      <c r="BV43" s="106"/>
      <c r="BY43" s="112" t="s">
        <v>8</v>
      </c>
      <c r="BZ43" s="115"/>
      <c r="CA43" s="109"/>
      <c r="CB43" s="109"/>
      <c r="CC43" s="109"/>
      <c r="CD43" s="109"/>
      <c r="CE43" s="109"/>
      <c r="CF43" s="109"/>
      <c r="CG43" s="36" t="s">
        <v>2</v>
      </c>
      <c r="CH43" s="96">
        <f>COUNT(BZ41:CF41)-CH42</f>
        <v>7</v>
      </c>
      <c r="CI43" s="106"/>
      <c r="CJ43" s="35"/>
      <c r="CK43" s="112" t="s">
        <v>8</v>
      </c>
      <c r="CL43" s="115"/>
      <c r="CM43" s="109"/>
      <c r="CN43" s="109"/>
      <c r="CO43" s="109"/>
      <c r="CP43" s="109"/>
      <c r="CQ43" s="109"/>
      <c r="CR43" s="109"/>
      <c r="CS43" s="36" t="s">
        <v>2</v>
      </c>
      <c r="CT43" s="96">
        <f>COUNT(CL41:CR41)-CT42</f>
        <v>0</v>
      </c>
      <c r="CU43" s="106"/>
    </row>
    <row r="44" spans="2:99" ht="13.5" customHeight="1" x14ac:dyDescent="0.15">
      <c r="B44" s="113"/>
      <c r="C44" s="125"/>
      <c r="D44" s="110"/>
      <c r="E44" s="110"/>
      <c r="F44" s="110"/>
      <c r="G44" s="110"/>
      <c r="H44" s="110"/>
      <c r="I44" s="122"/>
      <c r="J44" s="36" t="s">
        <v>6</v>
      </c>
      <c r="K44" s="38">
        <f>+COUNTIF(C47:I47,"休")</f>
        <v>0</v>
      </c>
      <c r="L44" s="23"/>
      <c r="M44" s="39"/>
      <c r="N44" s="113"/>
      <c r="O44" s="116"/>
      <c r="P44" s="110"/>
      <c r="Q44" s="110"/>
      <c r="R44" s="110"/>
      <c r="S44" s="110"/>
      <c r="T44" s="110"/>
      <c r="U44" s="110"/>
      <c r="V44" s="36" t="s">
        <v>6</v>
      </c>
      <c r="W44" s="38">
        <f>+COUNTIF(O47:U47,"休")</f>
        <v>0</v>
      </c>
      <c r="X44" s="23"/>
      <c r="AA44" s="113"/>
      <c r="AB44" s="116"/>
      <c r="AC44" s="110"/>
      <c r="AD44" s="110"/>
      <c r="AE44" s="110"/>
      <c r="AF44" s="110"/>
      <c r="AG44" s="110"/>
      <c r="AH44" s="110"/>
      <c r="AI44" s="36" t="s">
        <v>6</v>
      </c>
      <c r="AJ44" s="38">
        <f>+COUNTIF(AB47:AH47,"休")</f>
        <v>0</v>
      </c>
      <c r="AK44" s="23"/>
      <c r="AL44" s="39"/>
      <c r="AM44" s="113"/>
      <c r="AN44" s="116"/>
      <c r="AO44" s="110"/>
      <c r="AP44" s="110"/>
      <c r="AQ44" s="110"/>
      <c r="AR44" s="110"/>
      <c r="AS44" s="110"/>
      <c r="AT44" s="110"/>
      <c r="AU44" s="36" t="s">
        <v>6</v>
      </c>
      <c r="AV44" s="38">
        <f>+COUNTIF(AN47:AT47,"休")</f>
        <v>0</v>
      </c>
      <c r="AW44" s="23"/>
      <c r="AZ44" s="113"/>
      <c r="BA44" s="116"/>
      <c r="BB44" s="110"/>
      <c r="BC44" s="110"/>
      <c r="BD44" s="110"/>
      <c r="BE44" s="110"/>
      <c r="BF44" s="110"/>
      <c r="BG44" s="110"/>
      <c r="BH44" s="36" t="s">
        <v>6</v>
      </c>
      <c r="BI44" s="38">
        <f>+COUNTIF(BA47:BG47,"休")</f>
        <v>0</v>
      </c>
      <c r="BJ44" s="23"/>
      <c r="BK44" s="39"/>
      <c r="BL44" s="113"/>
      <c r="BM44" s="116"/>
      <c r="BN44" s="110"/>
      <c r="BO44" s="110"/>
      <c r="BP44" s="110"/>
      <c r="BQ44" s="110"/>
      <c r="BR44" s="110"/>
      <c r="BS44" s="110"/>
      <c r="BT44" s="36" t="s">
        <v>6</v>
      </c>
      <c r="BU44" s="38">
        <f>+COUNTIF(BM47:BS47,"休")</f>
        <v>0</v>
      </c>
      <c r="BV44" s="23"/>
      <c r="BY44" s="113"/>
      <c r="BZ44" s="116"/>
      <c r="CA44" s="110"/>
      <c r="CB44" s="110"/>
      <c r="CC44" s="110"/>
      <c r="CD44" s="110"/>
      <c r="CE44" s="110"/>
      <c r="CF44" s="110"/>
      <c r="CG44" s="36" t="s">
        <v>6</v>
      </c>
      <c r="CH44" s="38">
        <f>+COUNTIF(BZ47:CF47,"休")</f>
        <v>0</v>
      </c>
      <c r="CI44" s="23"/>
      <c r="CJ44" s="39"/>
      <c r="CK44" s="113"/>
      <c r="CL44" s="116"/>
      <c r="CM44" s="110"/>
      <c r="CN44" s="110"/>
      <c r="CO44" s="110"/>
      <c r="CP44" s="110"/>
      <c r="CQ44" s="110"/>
      <c r="CR44" s="110"/>
      <c r="CS44" s="36" t="s">
        <v>6</v>
      </c>
      <c r="CT44" s="38">
        <f>+COUNTIF(CL47:CR47,"休")</f>
        <v>0</v>
      </c>
      <c r="CU44" s="23"/>
    </row>
    <row r="45" spans="2:99" ht="13.5" customHeight="1" x14ac:dyDescent="0.15">
      <c r="B45" s="114"/>
      <c r="C45" s="126"/>
      <c r="D45" s="111"/>
      <c r="E45" s="111"/>
      <c r="F45" s="111"/>
      <c r="G45" s="111"/>
      <c r="H45" s="111"/>
      <c r="I45" s="123"/>
      <c r="J45" s="36" t="s">
        <v>9</v>
      </c>
      <c r="K45" s="40">
        <f>+K44/K43</f>
        <v>0</v>
      </c>
      <c r="L45" s="67"/>
      <c r="M45" s="35"/>
      <c r="N45" s="114"/>
      <c r="O45" s="117"/>
      <c r="P45" s="111"/>
      <c r="Q45" s="111"/>
      <c r="R45" s="111"/>
      <c r="S45" s="111"/>
      <c r="T45" s="111"/>
      <c r="U45" s="111"/>
      <c r="V45" s="36" t="s">
        <v>9</v>
      </c>
      <c r="W45" s="40">
        <f>+W44/W43</f>
        <v>0</v>
      </c>
      <c r="X45" s="67"/>
      <c r="AA45" s="114"/>
      <c r="AB45" s="117"/>
      <c r="AC45" s="111"/>
      <c r="AD45" s="111"/>
      <c r="AE45" s="111"/>
      <c r="AF45" s="111"/>
      <c r="AG45" s="111"/>
      <c r="AH45" s="111"/>
      <c r="AI45" s="36" t="s">
        <v>9</v>
      </c>
      <c r="AJ45" s="40">
        <f>+AJ44/AJ43</f>
        <v>0</v>
      </c>
      <c r="AK45" s="67"/>
      <c r="AL45" s="35"/>
      <c r="AM45" s="114"/>
      <c r="AN45" s="117"/>
      <c r="AO45" s="111"/>
      <c r="AP45" s="111"/>
      <c r="AQ45" s="111"/>
      <c r="AR45" s="111"/>
      <c r="AS45" s="111"/>
      <c r="AT45" s="111"/>
      <c r="AU45" s="36" t="s">
        <v>9</v>
      </c>
      <c r="AV45" s="40">
        <f>+AV44/AV43</f>
        <v>0</v>
      </c>
      <c r="AW45" s="67"/>
      <c r="AZ45" s="114"/>
      <c r="BA45" s="117"/>
      <c r="BB45" s="111"/>
      <c r="BC45" s="111"/>
      <c r="BD45" s="111"/>
      <c r="BE45" s="111"/>
      <c r="BF45" s="111"/>
      <c r="BG45" s="111"/>
      <c r="BH45" s="36" t="s">
        <v>9</v>
      </c>
      <c r="BI45" s="40">
        <f>+BI44/BI43</f>
        <v>0</v>
      </c>
      <c r="BJ45" s="67"/>
      <c r="BK45" s="35"/>
      <c r="BL45" s="114"/>
      <c r="BM45" s="117"/>
      <c r="BN45" s="111"/>
      <c r="BO45" s="111"/>
      <c r="BP45" s="111"/>
      <c r="BQ45" s="111"/>
      <c r="BR45" s="111"/>
      <c r="BS45" s="111"/>
      <c r="BT45" s="36" t="s">
        <v>9</v>
      </c>
      <c r="BU45" s="40">
        <f>+BU44/BU43</f>
        <v>0</v>
      </c>
      <c r="BV45" s="67"/>
      <c r="BY45" s="114"/>
      <c r="BZ45" s="117"/>
      <c r="CA45" s="111"/>
      <c r="CB45" s="111"/>
      <c r="CC45" s="111"/>
      <c r="CD45" s="111"/>
      <c r="CE45" s="111"/>
      <c r="CF45" s="111"/>
      <c r="CG45" s="36" t="s">
        <v>9</v>
      </c>
      <c r="CH45" s="40">
        <f>+CH44/CH43</f>
        <v>0</v>
      </c>
      <c r="CI45" s="67"/>
      <c r="CJ45" s="35"/>
      <c r="CK45" s="114"/>
      <c r="CL45" s="117"/>
      <c r="CM45" s="111"/>
      <c r="CN45" s="111"/>
      <c r="CO45" s="111"/>
      <c r="CP45" s="111"/>
      <c r="CQ45" s="111"/>
      <c r="CR45" s="111"/>
      <c r="CS45" s="36" t="s">
        <v>9</v>
      </c>
      <c r="CT45" s="40" t="e">
        <f>+CT44/CT43</f>
        <v>#DIV/0!</v>
      </c>
      <c r="CU45" s="67"/>
    </row>
    <row r="46" spans="2:99" x14ac:dyDescent="0.15">
      <c r="B46" s="41" t="s">
        <v>15</v>
      </c>
      <c r="C46" s="2" t="s">
        <v>53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15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>
        <f>+BU46/BU43</f>
        <v>0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>
        <f>+CH46/CH43</f>
        <v>0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15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55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55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55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55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55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55</v>
      </c>
      <c r="BU48" s="46" t="str">
        <f>IF(BR49="","OK",_xlfn.IFS(BR47=BS47="休","OK",BU46&gt;=2,"OK",BU46&gt;=2-BV42,"OK",BU46&lt;2,"NG"))</f>
        <v>NG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55</v>
      </c>
      <c r="CH48" s="46" t="str">
        <f>IF(CE49="","OK",_xlfn.IFS(CE47=CF47="休","OK",CH46&gt;=2,"OK",CH46&gt;=2-CI42,"OK",CH46&lt;2,"NG"))</f>
        <v>NG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55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15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>通常</v>
      </c>
      <c r="BN49" s="103" t="str">
        <f t="shared" ref="BN49:BS49" si="139">IF(BN41="","",IF(BN46="","通常",IF(BN46="　","通常",BN46)))</f>
        <v>通常</v>
      </c>
      <c r="BO49" s="103" t="str">
        <f t="shared" si="139"/>
        <v>通常</v>
      </c>
      <c r="BP49" s="103" t="str">
        <f t="shared" si="139"/>
        <v>通常</v>
      </c>
      <c r="BQ49" s="103" t="str">
        <f t="shared" si="139"/>
        <v>通常</v>
      </c>
      <c r="BR49" s="103" t="str">
        <f t="shared" si="139"/>
        <v>通常</v>
      </c>
      <c r="BS49" s="103" t="str">
        <f t="shared" si="139"/>
        <v>通常</v>
      </c>
      <c r="BT49" s="104"/>
      <c r="BU49" s="67"/>
      <c r="BV49" s="67"/>
      <c r="BY49" s="23"/>
      <c r="BZ49" s="103" t="str">
        <f>IF(BZ41="","",IF(BZ46="","通常",IF(BZ46="　","通常",BZ46)))</f>
        <v>通常</v>
      </c>
      <c r="CA49" s="103" t="str">
        <f t="shared" ref="CA49:CF49" si="140">IF(CA41="","",IF(CA46="","通常",IF(CA46="　","通常",CA46)))</f>
        <v>通常</v>
      </c>
      <c r="CB49" s="103" t="str">
        <f t="shared" si="140"/>
        <v>通常</v>
      </c>
      <c r="CC49" s="103" t="str">
        <f t="shared" si="140"/>
        <v>通常</v>
      </c>
      <c r="CD49" s="103" t="str">
        <f t="shared" si="140"/>
        <v>通常</v>
      </c>
      <c r="CE49" s="103" t="str">
        <f t="shared" si="140"/>
        <v>通常</v>
      </c>
      <c r="CF49" s="103" t="str">
        <f t="shared" si="140"/>
        <v>通常</v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15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>通常実績</v>
      </c>
      <c r="BN50" s="103" t="str">
        <f t="shared" ref="BN50:BS50" si="147">IF(BN41="","",IF(BN46="","通常実績",IF(BN46="　","通常実績",BN46)))</f>
        <v>通常実績</v>
      </c>
      <c r="BO50" s="103" t="str">
        <f t="shared" si="147"/>
        <v>通常実績</v>
      </c>
      <c r="BP50" s="103" t="str">
        <f t="shared" si="147"/>
        <v>通常実績</v>
      </c>
      <c r="BQ50" s="103" t="str">
        <f t="shared" si="147"/>
        <v>通常実績</v>
      </c>
      <c r="BR50" s="103" t="str">
        <f t="shared" si="147"/>
        <v>通常実績</v>
      </c>
      <c r="BS50" s="103" t="str">
        <f t="shared" si="147"/>
        <v>通常実績</v>
      </c>
      <c r="BT50" s="104"/>
      <c r="BU50" s="67"/>
      <c r="BV50" s="67"/>
      <c r="BY50" s="23"/>
      <c r="BZ50" s="103" t="str">
        <f>IF(BZ41="","",IF(BZ46="","通常実績",IF(BZ46="　","通常実績",BZ46)))</f>
        <v>通常実績</v>
      </c>
      <c r="CA50" s="103" t="str">
        <f t="shared" ref="CA50:CF50" si="148">IF(CA41="","",IF(CA46="","通常実績",IF(CA46="　","通常実績",CA46)))</f>
        <v>通常実績</v>
      </c>
      <c r="CB50" s="103" t="str">
        <f t="shared" si="148"/>
        <v>通常実績</v>
      </c>
      <c r="CC50" s="103" t="str">
        <f t="shared" si="148"/>
        <v>通常実績</v>
      </c>
      <c r="CD50" s="103" t="str">
        <f t="shared" si="148"/>
        <v>通常実績</v>
      </c>
      <c r="CE50" s="103" t="str">
        <f t="shared" si="148"/>
        <v>通常実績</v>
      </c>
      <c r="CF50" s="103" t="str">
        <f t="shared" si="148"/>
        <v>通常実績</v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15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15">
      <c r="B52" s="90"/>
      <c r="C52" s="91">
        <f>YEAR(I39+1)</f>
        <v>2026</v>
      </c>
      <c r="D52" s="91">
        <f>MONTH(I39+1)</f>
        <v>4</v>
      </c>
      <c r="E52" s="93">
        <f>DAY(I41)+1</f>
        <v>20</v>
      </c>
      <c r="F52" s="92">
        <f>DATE(C52,D52,E52)</f>
        <v>46132</v>
      </c>
      <c r="G52" s="90"/>
      <c r="H52" s="90"/>
      <c r="J52" s="90"/>
      <c r="K52" s="90"/>
      <c r="L52" s="90"/>
      <c r="M52" s="90"/>
      <c r="N52" s="90"/>
      <c r="O52" s="91">
        <f>YEAR(U39+1)</f>
        <v>2026</v>
      </c>
      <c r="P52" s="91">
        <f>MONTH(U39+1)</f>
        <v>6</v>
      </c>
      <c r="Q52" s="93">
        <f>DAY(U41)+1</f>
        <v>15</v>
      </c>
      <c r="R52" s="92">
        <f>DATE(O52,P52,Q52)</f>
        <v>46188</v>
      </c>
      <c r="S52" s="90"/>
      <c r="T52" s="90"/>
      <c r="V52" s="90"/>
      <c r="W52" s="90"/>
      <c r="X52" s="90"/>
      <c r="AA52" s="90"/>
      <c r="AB52" s="91">
        <f>YEAR(AH39+1)</f>
        <v>2026</v>
      </c>
      <c r="AC52" s="91">
        <f>MONTH(AH39+1)</f>
        <v>8</v>
      </c>
      <c r="AD52" s="93">
        <f>DAY(AH41)+1</f>
        <v>10</v>
      </c>
      <c r="AE52" s="92">
        <f>DATE(AB52,AC52,AD52)</f>
        <v>46244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10</v>
      </c>
      <c r="AP52" s="93">
        <f>DAY(AT41)+1</f>
        <v>5</v>
      </c>
      <c r="AQ52" s="92">
        <f>DATE(AN52,AO52,AP52)</f>
        <v>46300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11</v>
      </c>
      <c r="BC52" s="93">
        <f>DAY(BG41)+1</f>
        <v>30</v>
      </c>
      <c r="BD52" s="92">
        <f>DATE(BA52,BB52,BC52)</f>
        <v>46356</v>
      </c>
      <c r="BE52" s="90"/>
      <c r="BF52" s="90"/>
      <c r="BH52" s="90"/>
      <c r="BI52" s="90"/>
      <c r="BJ52" s="90"/>
      <c r="BK52" s="90"/>
      <c r="BL52" s="90"/>
      <c r="BM52" s="91">
        <f>YEAR(BS39+1)</f>
        <v>2027</v>
      </c>
      <c r="BN52" s="91">
        <f>MONTH(BS39+1)</f>
        <v>1</v>
      </c>
      <c r="BO52" s="93">
        <f>DAY(BS41)+1</f>
        <v>25</v>
      </c>
      <c r="BP52" s="92">
        <f>DATE(BM52,BN52,BO52)</f>
        <v>46412</v>
      </c>
      <c r="BQ52" s="90"/>
      <c r="BR52" s="90"/>
      <c r="BT52" s="90"/>
      <c r="BU52" s="90"/>
      <c r="BV52" s="90"/>
      <c r="BY52" s="90"/>
      <c r="BZ52" s="91">
        <f>YEAR(CF39+1)</f>
        <v>2027</v>
      </c>
      <c r="CA52" s="91">
        <f>MONTH(CF39+1)</f>
        <v>3</v>
      </c>
      <c r="CB52" s="93">
        <f>DAY(CF41)+1</f>
        <v>22</v>
      </c>
      <c r="CC52" s="92">
        <f>DATE(BZ52,CA52,CB52)</f>
        <v>46468</v>
      </c>
      <c r="CD52" s="90"/>
      <c r="CE52" s="90"/>
      <c r="CG52" s="90"/>
      <c r="CH52" s="90"/>
      <c r="CI52" s="90"/>
      <c r="CJ52" s="90"/>
      <c r="CK52" s="90"/>
      <c r="CL52" s="91">
        <f>YEAR(CR39+1)</f>
        <v>2027</v>
      </c>
      <c r="CM52" s="91">
        <f>MONTH(CR39+1)</f>
        <v>5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15">
      <c r="B53" s="94"/>
      <c r="C53" s="95">
        <f>I39+1</f>
        <v>46132</v>
      </c>
      <c r="D53" s="95">
        <f t="shared" ref="D53:I53" si="150">C53+1</f>
        <v>46133</v>
      </c>
      <c r="E53" s="95">
        <f t="shared" si="150"/>
        <v>46134</v>
      </c>
      <c r="F53" s="95">
        <f t="shared" si="150"/>
        <v>46135</v>
      </c>
      <c r="G53" s="95">
        <f t="shared" si="150"/>
        <v>46136</v>
      </c>
      <c r="H53" s="95">
        <f t="shared" si="150"/>
        <v>46137</v>
      </c>
      <c r="I53" s="95">
        <f t="shared" si="150"/>
        <v>46138</v>
      </c>
      <c r="J53" s="94"/>
      <c r="K53" s="94"/>
      <c r="L53" s="94"/>
      <c r="M53" s="94"/>
      <c r="N53" s="94"/>
      <c r="O53" s="95">
        <f>U39+1</f>
        <v>46188</v>
      </c>
      <c r="P53" s="95">
        <f t="shared" ref="P53:U53" si="151">O53+1</f>
        <v>46189</v>
      </c>
      <c r="Q53" s="95">
        <f t="shared" si="151"/>
        <v>46190</v>
      </c>
      <c r="R53" s="95">
        <f t="shared" si="151"/>
        <v>46191</v>
      </c>
      <c r="S53" s="95">
        <f t="shared" si="151"/>
        <v>46192</v>
      </c>
      <c r="T53" s="95">
        <f t="shared" si="151"/>
        <v>46193</v>
      </c>
      <c r="U53" s="95">
        <f t="shared" si="151"/>
        <v>46194</v>
      </c>
      <c r="V53" s="94"/>
      <c r="W53" s="94"/>
      <c r="X53" s="94"/>
      <c r="AA53" s="94"/>
      <c r="AB53" s="95">
        <f>AH39+1</f>
        <v>46244</v>
      </c>
      <c r="AC53" s="95">
        <f t="shared" ref="AC53:AH53" si="152">AB53+1</f>
        <v>46245</v>
      </c>
      <c r="AD53" s="95">
        <f t="shared" si="152"/>
        <v>46246</v>
      </c>
      <c r="AE53" s="95">
        <f t="shared" si="152"/>
        <v>46247</v>
      </c>
      <c r="AF53" s="95">
        <f t="shared" si="152"/>
        <v>46248</v>
      </c>
      <c r="AG53" s="95">
        <f t="shared" si="152"/>
        <v>46249</v>
      </c>
      <c r="AH53" s="95">
        <f t="shared" si="152"/>
        <v>46250</v>
      </c>
      <c r="AI53" s="94"/>
      <c r="AJ53" s="94"/>
      <c r="AK53" s="94"/>
      <c r="AL53" s="94"/>
      <c r="AM53" s="94"/>
      <c r="AN53" s="95">
        <f>AT39+1</f>
        <v>46300</v>
      </c>
      <c r="AO53" s="95">
        <f t="shared" ref="AO53:AT53" si="153">AN53+1</f>
        <v>46301</v>
      </c>
      <c r="AP53" s="95">
        <f t="shared" si="153"/>
        <v>46302</v>
      </c>
      <c r="AQ53" s="95">
        <f t="shared" si="153"/>
        <v>46303</v>
      </c>
      <c r="AR53" s="95">
        <f t="shared" si="153"/>
        <v>46304</v>
      </c>
      <c r="AS53" s="95">
        <f t="shared" si="153"/>
        <v>46305</v>
      </c>
      <c r="AT53" s="95">
        <f t="shared" si="153"/>
        <v>46306</v>
      </c>
      <c r="AU53" s="94"/>
      <c r="AV53" s="94"/>
      <c r="AW53" s="94"/>
      <c r="AZ53" s="94"/>
      <c r="BA53" s="95">
        <f>BG39+1</f>
        <v>46356</v>
      </c>
      <c r="BB53" s="95">
        <f t="shared" ref="BB53:BG53" si="154">BA53+1</f>
        <v>46357</v>
      </c>
      <c r="BC53" s="95">
        <f t="shared" si="154"/>
        <v>46358</v>
      </c>
      <c r="BD53" s="95">
        <f t="shared" si="154"/>
        <v>46359</v>
      </c>
      <c r="BE53" s="95">
        <f t="shared" si="154"/>
        <v>46360</v>
      </c>
      <c r="BF53" s="95">
        <f t="shared" si="154"/>
        <v>46361</v>
      </c>
      <c r="BG53" s="95">
        <f t="shared" si="154"/>
        <v>46362</v>
      </c>
      <c r="BH53" s="94"/>
      <c r="BI53" s="94"/>
      <c r="BJ53" s="94"/>
      <c r="BK53" s="94"/>
      <c r="BL53" s="94"/>
      <c r="BM53" s="95">
        <f>BS39+1</f>
        <v>46412</v>
      </c>
      <c r="BN53" s="95">
        <f t="shared" ref="BN53:BS53" si="155">BM53+1</f>
        <v>46413</v>
      </c>
      <c r="BO53" s="95">
        <f t="shared" si="155"/>
        <v>46414</v>
      </c>
      <c r="BP53" s="95">
        <f t="shared" si="155"/>
        <v>46415</v>
      </c>
      <c r="BQ53" s="95">
        <f t="shared" si="155"/>
        <v>46416</v>
      </c>
      <c r="BR53" s="95">
        <f t="shared" si="155"/>
        <v>46417</v>
      </c>
      <c r="BS53" s="95">
        <f t="shared" si="155"/>
        <v>46418</v>
      </c>
      <c r="BT53" s="94"/>
      <c r="BU53" s="94"/>
      <c r="BV53" s="94"/>
      <c r="BY53" s="94"/>
      <c r="BZ53" s="95">
        <f>CF39+1</f>
        <v>46468</v>
      </c>
      <c r="CA53" s="95">
        <f t="shared" ref="CA53" si="156">BZ53+1</f>
        <v>46469</v>
      </c>
      <c r="CB53" s="95">
        <f t="shared" ref="CB53" si="157">CA53+1</f>
        <v>46470</v>
      </c>
      <c r="CC53" s="95">
        <f t="shared" ref="CC53" si="158">CB53+1</f>
        <v>46471</v>
      </c>
      <c r="CD53" s="95">
        <f t="shared" ref="CD53" si="159">CC53+1</f>
        <v>46472</v>
      </c>
      <c r="CE53" s="95">
        <f t="shared" ref="CE53" si="160">CD53+1</f>
        <v>46473</v>
      </c>
      <c r="CF53" s="95">
        <f t="shared" ref="CF53" si="161">CE53+1</f>
        <v>46474</v>
      </c>
      <c r="CG53" s="94"/>
      <c r="CH53" s="94"/>
      <c r="CI53" s="94"/>
      <c r="CJ53" s="94"/>
      <c r="CK53" s="94"/>
      <c r="CL53" s="95">
        <f>CR39+1</f>
        <v>46524</v>
      </c>
      <c r="CM53" s="95">
        <f t="shared" ref="CM53" si="162">CL53+1</f>
        <v>46525</v>
      </c>
      <c r="CN53" s="95">
        <f t="shared" ref="CN53" si="163">CM53+1</f>
        <v>46526</v>
      </c>
      <c r="CO53" s="95">
        <f t="shared" ref="CO53" si="164">CN53+1</f>
        <v>46527</v>
      </c>
      <c r="CP53" s="95">
        <f t="shared" ref="CP53" si="165">CO53+1</f>
        <v>46528</v>
      </c>
      <c r="CQ53" s="95">
        <f t="shared" ref="CQ53" si="166">CP53+1</f>
        <v>46529</v>
      </c>
      <c r="CR53" s="95">
        <f t="shared" ref="CR53" si="167">CQ53+1</f>
        <v>46530</v>
      </c>
      <c r="CS53" s="94"/>
      <c r="CT53" s="94"/>
      <c r="CU53" s="94"/>
    </row>
    <row r="54" spans="2:99" ht="13.5" customHeight="1" collapsed="1" x14ac:dyDescent="0.15">
      <c r="B54" s="79" t="s">
        <v>19</v>
      </c>
      <c r="C54" s="118">
        <f>DATE($C52,$D52,1)</f>
        <v>46113</v>
      </c>
      <c r="D54" s="119"/>
      <c r="E54" s="119"/>
      <c r="F54" s="119"/>
      <c r="G54" s="119"/>
      <c r="H54" s="119"/>
      <c r="I54" s="119"/>
      <c r="J54" s="119"/>
      <c r="K54" s="120"/>
      <c r="L54" s="105"/>
      <c r="M54" s="9"/>
      <c r="N54" s="79" t="s">
        <v>19</v>
      </c>
      <c r="O54" s="118">
        <f>DATE($O52,$P52,1)</f>
        <v>46174</v>
      </c>
      <c r="P54" s="119"/>
      <c r="Q54" s="119"/>
      <c r="R54" s="119"/>
      <c r="S54" s="119"/>
      <c r="T54" s="119"/>
      <c r="U54" s="119"/>
      <c r="V54" s="119"/>
      <c r="W54" s="120"/>
      <c r="X54" s="105"/>
      <c r="AA54" s="79" t="s">
        <v>19</v>
      </c>
      <c r="AB54" s="118">
        <f>DATE($AB52,$AC52,1)</f>
        <v>46235</v>
      </c>
      <c r="AC54" s="119"/>
      <c r="AD54" s="119"/>
      <c r="AE54" s="119"/>
      <c r="AF54" s="119"/>
      <c r="AG54" s="119"/>
      <c r="AH54" s="119"/>
      <c r="AI54" s="119"/>
      <c r="AJ54" s="120"/>
      <c r="AK54" s="105"/>
      <c r="AL54" s="9"/>
      <c r="AM54" s="79" t="s">
        <v>19</v>
      </c>
      <c r="AN54" s="118">
        <f>DATE($AN52,$AO52,1)</f>
        <v>46296</v>
      </c>
      <c r="AO54" s="119"/>
      <c r="AP54" s="119"/>
      <c r="AQ54" s="119"/>
      <c r="AR54" s="119"/>
      <c r="AS54" s="119"/>
      <c r="AT54" s="119"/>
      <c r="AU54" s="119"/>
      <c r="AV54" s="120"/>
      <c r="AW54" s="105"/>
      <c r="AZ54" s="79" t="s">
        <v>19</v>
      </c>
      <c r="BA54" s="118">
        <f>DATE(BA52,BB52,1)</f>
        <v>46327</v>
      </c>
      <c r="BB54" s="119"/>
      <c r="BC54" s="119"/>
      <c r="BD54" s="119"/>
      <c r="BE54" s="119"/>
      <c r="BF54" s="119"/>
      <c r="BG54" s="119"/>
      <c r="BH54" s="119"/>
      <c r="BI54" s="120"/>
      <c r="BJ54" s="105"/>
      <c r="BK54" s="9"/>
      <c r="BL54" s="79" t="s">
        <v>19</v>
      </c>
      <c r="BM54" s="118">
        <f>DATE(BM52,BN52,1)</f>
        <v>46388</v>
      </c>
      <c r="BN54" s="119"/>
      <c r="BO54" s="119"/>
      <c r="BP54" s="119"/>
      <c r="BQ54" s="119"/>
      <c r="BR54" s="119"/>
      <c r="BS54" s="119"/>
      <c r="BT54" s="119"/>
      <c r="BU54" s="120"/>
      <c r="BV54" s="105"/>
      <c r="BY54" s="79" t="s">
        <v>19</v>
      </c>
      <c r="BZ54" s="118">
        <f>DATE(BZ52,CA52,1)</f>
        <v>46447</v>
      </c>
      <c r="CA54" s="119"/>
      <c r="CB54" s="119"/>
      <c r="CC54" s="119"/>
      <c r="CD54" s="119"/>
      <c r="CE54" s="119"/>
      <c r="CF54" s="119"/>
      <c r="CG54" s="119"/>
      <c r="CH54" s="120"/>
      <c r="CI54" s="105"/>
      <c r="CJ54" s="9"/>
      <c r="CK54" s="79" t="s">
        <v>19</v>
      </c>
      <c r="CL54" s="118">
        <f>DATE(CL52,CM52,1)</f>
        <v>46508</v>
      </c>
      <c r="CM54" s="119"/>
      <c r="CN54" s="119"/>
      <c r="CO54" s="119"/>
      <c r="CP54" s="119"/>
      <c r="CQ54" s="119"/>
      <c r="CR54" s="119"/>
      <c r="CS54" s="119"/>
      <c r="CT54" s="120"/>
      <c r="CU54" s="105"/>
    </row>
    <row r="55" spans="2:99" x14ac:dyDescent="0.15">
      <c r="B55" s="33" t="s">
        <v>20</v>
      </c>
      <c r="C55" s="29">
        <f>IF(I39&lt;$G$8,I41+1,"")</f>
        <v>46132</v>
      </c>
      <c r="D55" s="30">
        <f t="shared" ref="D55:I55" si="168">IF(C53&lt;$G$8,C55+1,"")</f>
        <v>46133</v>
      </c>
      <c r="E55" s="30">
        <f t="shared" si="168"/>
        <v>46134</v>
      </c>
      <c r="F55" s="30">
        <f t="shared" si="168"/>
        <v>46135</v>
      </c>
      <c r="G55" s="30">
        <f t="shared" si="168"/>
        <v>46136</v>
      </c>
      <c r="H55" s="30">
        <f t="shared" si="168"/>
        <v>46137</v>
      </c>
      <c r="I55" s="30">
        <f t="shared" si="168"/>
        <v>46138</v>
      </c>
      <c r="J55" s="31" t="s">
        <v>54</v>
      </c>
      <c r="K55" s="32">
        <f>+COUNTIFS(C56:I56,"土",C60:I60,"")+COUNTIFS(C56:I56,"日",C60:I60,"")+COUNTIFS(祝日,C53)+COUNTIFS(祝日,D53)+COUNTIFS(祝日,E53)+COUNTIFS(祝日,F53)+COUNTIFS(祝日,G53)</f>
        <v>2</v>
      </c>
      <c r="L55" s="23"/>
      <c r="M55" s="9"/>
      <c r="N55" s="33" t="s">
        <v>20</v>
      </c>
      <c r="O55" s="29">
        <f>IF(U39&lt;$G$8,U41+1,"")</f>
        <v>46188</v>
      </c>
      <c r="P55" s="30">
        <f t="shared" ref="P55:U55" si="169">IF(O53&lt;$G$8,O55+1,"")</f>
        <v>46189</v>
      </c>
      <c r="Q55" s="30">
        <f t="shared" si="169"/>
        <v>46190</v>
      </c>
      <c r="R55" s="30">
        <f t="shared" si="169"/>
        <v>46191</v>
      </c>
      <c r="S55" s="30">
        <f t="shared" si="169"/>
        <v>46192</v>
      </c>
      <c r="T55" s="30">
        <f t="shared" si="169"/>
        <v>46193</v>
      </c>
      <c r="U55" s="30">
        <f t="shared" si="169"/>
        <v>46194</v>
      </c>
      <c r="V55" s="31" t="s">
        <v>54</v>
      </c>
      <c r="W55" s="32">
        <f>+COUNTIFS(O56:U56,"土",O60:U60,"")+COUNTIFS(O56:U56,"日",O60:U60,"")+COUNTIFS(祝日,O53)+COUNTIFS(祝日,P53)+COUNTIFS(祝日,Q53)+COUNTIFS(祝日,R53)+COUNTIFS(祝日,S53)</f>
        <v>2</v>
      </c>
      <c r="X55" s="23"/>
      <c r="AA55" s="33" t="s">
        <v>20</v>
      </c>
      <c r="AB55" s="29">
        <f>IF(AH39&lt;$G$8,AH41+1,"")</f>
        <v>46244</v>
      </c>
      <c r="AC55" s="30">
        <f t="shared" ref="AC55:AH55" si="170">IF(AB53&lt;$G$8,AB55+1,"")</f>
        <v>46245</v>
      </c>
      <c r="AD55" s="30">
        <f t="shared" si="170"/>
        <v>46246</v>
      </c>
      <c r="AE55" s="30">
        <f t="shared" si="170"/>
        <v>46247</v>
      </c>
      <c r="AF55" s="30">
        <f t="shared" si="170"/>
        <v>46248</v>
      </c>
      <c r="AG55" s="30">
        <f t="shared" si="170"/>
        <v>46249</v>
      </c>
      <c r="AH55" s="30">
        <f t="shared" si="170"/>
        <v>46250</v>
      </c>
      <c r="AI55" s="31" t="s">
        <v>54</v>
      </c>
      <c r="AJ55" s="32">
        <f>+COUNTIFS(AB56:AH56,"土",AB60:AH60,"")+COUNTIFS(AB56:AH56,"日",AB60:AH60,"")+COUNTIFS(祝日,AB53)+COUNTIFS(祝日,AC53)+COUNTIFS(祝日,AD53)+COUNTIFS(祝日,AE53)+COUNTIFS(祝日,AF53)</f>
        <v>3</v>
      </c>
      <c r="AK55" s="23"/>
      <c r="AL55" s="9"/>
      <c r="AM55" s="33" t="s">
        <v>20</v>
      </c>
      <c r="AN55" s="29">
        <f>IF(AT39&lt;$G$8,AT41+1,"")</f>
        <v>46300</v>
      </c>
      <c r="AO55" s="30">
        <f t="shared" ref="AO55:AT55" si="171">IF(AN53&lt;$G$8,AN55+1,"")</f>
        <v>46301</v>
      </c>
      <c r="AP55" s="30">
        <f t="shared" si="171"/>
        <v>46302</v>
      </c>
      <c r="AQ55" s="30">
        <f t="shared" si="171"/>
        <v>46303</v>
      </c>
      <c r="AR55" s="30">
        <f t="shared" si="171"/>
        <v>46304</v>
      </c>
      <c r="AS55" s="30">
        <f t="shared" si="171"/>
        <v>46305</v>
      </c>
      <c r="AT55" s="30">
        <f t="shared" si="171"/>
        <v>46306</v>
      </c>
      <c r="AU55" s="31" t="s">
        <v>54</v>
      </c>
      <c r="AV55" s="32">
        <f>+COUNTIFS(AN56:AT56,"土",AN60:AT60,"")+COUNTIFS(AN56:AT56,"日",AN60:AT60,"")+COUNTIFS(祝日,AN53)+COUNTIFS(祝日,AO53)+COUNTIFS(祝日,AP53)+COUNTIFS(祝日,AQ53)+COUNTIFS(祝日,AR53)</f>
        <v>2</v>
      </c>
      <c r="AW55" s="23"/>
      <c r="AZ55" s="33" t="s">
        <v>20</v>
      </c>
      <c r="BA55" s="29">
        <f>IF(BG39&lt;$G$8,BG41+1,"")</f>
        <v>46356</v>
      </c>
      <c r="BB55" s="30">
        <f t="shared" ref="BB55:BG55" si="172">IF(BA53&lt;$G$8,BA55+1,"")</f>
        <v>46357</v>
      </c>
      <c r="BC55" s="30">
        <f t="shared" si="172"/>
        <v>46358</v>
      </c>
      <c r="BD55" s="30">
        <f t="shared" si="172"/>
        <v>46359</v>
      </c>
      <c r="BE55" s="30">
        <f t="shared" si="172"/>
        <v>46360</v>
      </c>
      <c r="BF55" s="30">
        <f t="shared" si="172"/>
        <v>46361</v>
      </c>
      <c r="BG55" s="30">
        <f t="shared" si="172"/>
        <v>46362</v>
      </c>
      <c r="BH55" s="31" t="s">
        <v>54</v>
      </c>
      <c r="BI55" s="32">
        <f>+COUNTIFS(BA56:BG56,"土",BA60:BG60,"")+COUNTIFS(BA56:BG56,"日",BA60:BG60,"")+COUNTIFS(祝日,BA53)+COUNTIFS(祝日,BB53)+COUNTIFS(祝日,BC53)+COUNTIFS(祝日,BD53)+COUNTIFS(祝日,BE53)</f>
        <v>2</v>
      </c>
      <c r="BJ55" s="23"/>
      <c r="BK55" s="9"/>
      <c r="BL55" s="33" t="s">
        <v>20</v>
      </c>
      <c r="BM55" s="29">
        <f>IF(BS39&lt;$G$8,BS41+1,"")</f>
        <v>46412</v>
      </c>
      <c r="BN55" s="30">
        <f t="shared" ref="BN55:BS55" si="173">IF(BM53&lt;$G$8,BM55+1,"")</f>
        <v>46413</v>
      </c>
      <c r="BO55" s="30">
        <f t="shared" si="173"/>
        <v>46414</v>
      </c>
      <c r="BP55" s="30">
        <f t="shared" si="173"/>
        <v>46415</v>
      </c>
      <c r="BQ55" s="30">
        <f t="shared" si="173"/>
        <v>46416</v>
      </c>
      <c r="BR55" s="30">
        <f t="shared" si="173"/>
        <v>46417</v>
      </c>
      <c r="BS55" s="30">
        <f t="shared" si="173"/>
        <v>46418</v>
      </c>
      <c r="BT55" s="31" t="s">
        <v>54</v>
      </c>
      <c r="BU55" s="32">
        <f>+COUNTIFS(BM56:BS56,"土",BM60:BS60,"")+COUNTIFS(BM56:BS56,"日",BM60:BS60,"")+COUNTIFS(祝日,BM53)+COUNTIFS(祝日,BN53)+COUNTIFS(祝日,BO53)+COUNTIFS(祝日,BP53)+COUNTIFS(祝日,BQ53)</f>
        <v>2</v>
      </c>
      <c r="BV55" s="23"/>
      <c r="BY55" s="33" t="s">
        <v>20</v>
      </c>
      <c r="BZ55" s="29">
        <f>IF(CF39&lt;$G$8,CF41+1,"")</f>
        <v>46468</v>
      </c>
      <c r="CA55" s="30">
        <f t="shared" ref="CA55" si="174">IF(BZ53&lt;$G$8,BZ55+1,"")</f>
        <v>46469</v>
      </c>
      <c r="CB55" s="30">
        <f t="shared" ref="CB55" si="175">IF(CA53&lt;$G$8,CA55+1,"")</f>
        <v>46470</v>
      </c>
      <c r="CC55" s="30">
        <f t="shared" ref="CC55" si="176">IF(CB53&lt;$G$8,CB55+1,"")</f>
        <v>46471</v>
      </c>
      <c r="CD55" s="30">
        <f t="shared" ref="CD55" si="177">IF(CC53&lt;$G$8,CC55+1,"")</f>
        <v>46472</v>
      </c>
      <c r="CE55" s="30">
        <f t="shared" ref="CE55" si="178">IF(CD53&lt;$G$8,CD55+1,"")</f>
        <v>46473</v>
      </c>
      <c r="CF55" s="30">
        <f t="shared" ref="CF55" si="179">IF(CE53&lt;$G$8,CE55+1,"")</f>
        <v>46474</v>
      </c>
      <c r="CG55" s="31" t="s">
        <v>54</v>
      </c>
      <c r="CH55" s="32">
        <f>+COUNTIFS(BZ56:CF56,"土",BZ60:CF60,"")+COUNTIFS(BZ56:CF56,"日",BZ60:CF60,"")+COUNTIFS(祝日,BZ53)+COUNTIFS(祝日,CA53)+COUNTIFS(祝日,CB53)+COUNTIFS(祝日,CC53)+COUNTIFS(祝日,CD53)</f>
        <v>3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54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15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>月</v>
      </c>
      <c r="BN56" s="80" t="str">
        <f>IF(BN55="","","火")</f>
        <v>火</v>
      </c>
      <c r="BO56" s="80" t="str">
        <f>IF(BO55="","","水")</f>
        <v>水</v>
      </c>
      <c r="BP56" s="80" t="str">
        <f>IF(BP55="","","木")</f>
        <v>木</v>
      </c>
      <c r="BQ56" s="80" t="str">
        <f>IF(BQ55="","","金")</f>
        <v>金</v>
      </c>
      <c r="BR56" s="80" t="str">
        <f>IF(BR55="","","土")</f>
        <v>土</v>
      </c>
      <c r="BS56" s="80" t="str">
        <f>IF(BS55="","","日")</f>
        <v>日</v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>月</v>
      </c>
      <c r="CA56" s="102" t="str">
        <f>IF(CA55="","","火")</f>
        <v>火</v>
      </c>
      <c r="CB56" s="102" t="str">
        <f>IF(CB55="","","水")</f>
        <v>水</v>
      </c>
      <c r="CC56" s="102" t="str">
        <f>IF(CC55="","","木")</f>
        <v>木</v>
      </c>
      <c r="CD56" s="102" t="str">
        <f>IF(CD55="","","金")</f>
        <v>金</v>
      </c>
      <c r="CE56" s="102" t="str">
        <f>IF(CE55="","","土")</f>
        <v>土</v>
      </c>
      <c r="CF56" s="102" t="str">
        <f>IF(CF55="","","日")</f>
        <v>日</v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15">
      <c r="B57" s="112" t="s">
        <v>8</v>
      </c>
      <c r="C57" s="115"/>
      <c r="D57" s="109"/>
      <c r="E57" s="109"/>
      <c r="F57" s="109"/>
      <c r="G57" s="109"/>
      <c r="H57" s="109"/>
      <c r="I57" s="109"/>
      <c r="J57" s="36" t="s">
        <v>2</v>
      </c>
      <c r="K57" s="96">
        <f>COUNT(C55:I55)-K56</f>
        <v>7</v>
      </c>
      <c r="L57" s="106"/>
      <c r="M57" s="35"/>
      <c r="N57" s="112" t="s">
        <v>8</v>
      </c>
      <c r="O57" s="115"/>
      <c r="P57" s="109"/>
      <c r="Q57" s="109"/>
      <c r="R57" s="109"/>
      <c r="S57" s="109"/>
      <c r="T57" s="109"/>
      <c r="U57" s="109"/>
      <c r="V57" s="36" t="s">
        <v>2</v>
      </c>
      <c r="W57" s="96">
        <f>COUNT(O55:U55)-W56</f>
        <v>7</v>
      </c>
      <c r="X57" s="106"/>
      <c r="AA57" s="112" t="s">
        <v>8</v>
      </c>
      <c r="AB57" s="115"/>
      <c r="AC57" s="109"/>
      <c r="AD57" s="109"/>
      <c r="AE57" s="109"/>
      <c r="AF57" s="109"/>
      <c r="AG57" s="109"/>
      <c r="AH57" s="109"/>
      <c r="AI57" s="36" t="s">
        <v>2</v>
      </c>
      <c r="AJ57" s="96">
        <f>COUNT(AB55:AH55)-AJ56</f>
        <v>7</v>
      </c>
      <c r="AK57" s="106"/>
      <c r="AL57" s="35"/>
      <c r="AM57" s="112" t="s">
        <v>8</v>
      </c>
      <c r="AN57" s="115"/>
      <c r="AO57" s="109"/>
      <c r="AP57" s="109"/>
      <c r="AQ57" s="109"/>
      <c r="AR57" s="109"/>
      <c r="AS57" s="109"/>
      <c r="AT57" s="109"/>
      <c r="AU57" s="36" t="s">
        <v>2</v>
      </c>
      <c r="AV57" s="96">
        <f>COUNT(AN55:AT55)-AV56</f>
        <v>7</v>
      </c>
      <c r="AW57" s="106"/>
      <c r="AZ57" s="112" t="s">
        <v>8</v>
      </c>
      <c r="BA57" s="115"/>
      <c r="BB57" s="109"/>
      <c r="BC57" s="109"/>
      <c r="BD57" s="109"/>
      <c r="BE57" s="109"/>
      <c r="BF57" s="109"/>
      <c r="BG57" s="109"/>
      <c r="BH57" s="36" t="s">
        <v>2</v>
      </c>
      <c r="BI57" s="96">
        <f>COUNT(BA55:BG55)-BI56</f>
        <v>7</v>
      </c>
      <c r="BJ57" s="106"/>
      <c r="BK57" s="35"/>
      <c r="BL57" s="112" t="s">
        <v>8</v>
      </c>
      <c r="BM57" s="115"/>
      <c r="BN57" s="109"/>
      <c r="BO57" s="109"/>
      <c r="BP57" s="109"/>
      <c r="BQ57" s="109"/>
      <c r="BR57" s="109"/>
      <c r="BS57" s="109"/>
      <c r="BT57" s="36" t="s">
        <v>2</v>
      </c>
      <c r="BU57" s="96">
        <f>COUNT(BM55:BS55)-BU56</f>
        <v>7</v>
      </c>
      <c r="BV57" s="106"/>
      <c r="BY57" s="112" t="s">
        <v>8</v>
      </c>
      <c r="BZ57" s="115"/>
      <c r="CA57" s="109"/>
      <c r="CB57" s="109"/>
      <c r="CC57" s="109"/>
      <c r="CD57" s="109"/>
      <c r="CE57" s="109"/>
      <c r="CF57" s="109"/>
      <c r="CG57" s="36" t="s">
        <v>2</v>
      </c>
      <c r="CH57" s="96">
        <f>COUNT(BZ55:CF55)-CH56</f>
        <v>7</v>
      </c>
      <c r="CI57" s="106"/>
      <c r="CJ57" s="35"/>
      <c r="CK57" s="112" t="s">
        <v>8</v>
      </c>
      <c r="CL57" s="115"/>
      <c r="CM57" s="109"/>
      <c r="CN57" s="109"/>
      <c r="CO57" s="109"/>
      <c r="CP57" s="109"/>
      <c r="CQ57" s="109"/>
      <c r="CR57" s="109"/>
      <c r="CS57" s="36" t="s">
        <v>2</v>
      </c>
      <c r="CT57" s="96">
        <f>COUNT(CL55:CR55)-CT56</f>
        <v>0</v>
      </c>
      <c r="CU57" s="106"/>
    </row>
    <row r="58" spans="2:99" ht="13.5" customHeight="1" x14ac:dyDescent="0.15">
      <c r="B58" s="113"/>
      <c r="C58" s="116"/>
      <c r="D58" s="110"/>
      <c r="E58" s="110"/>
      <c r="F58" s="110"/>
      <c r="G58" s="110"/>
      <c r="H58" s="110"/>
      <c r="I58" s="110"/>
      <c r="J58" s="36" t="s">
        <v>6</v>
      </c>
      <c r="K58" s="38">
        <f>+COUNTIF(C61:I61,"休")</f>
        <v>0</v>
      </c>
      <c r="L58" s="23"/>
      <c r="M58" s="39"/>
      <c r="N58" s="113"/>
      <c r="O58" s="116"/>
      <c r="P58" s="110"/>
      <c r="Q58" s="110"/>
      <c r="R58" s="110"/>
      <c r="S58" s="110"/>
      <c r="T58" s="110"/>
      <c r="U58" s="110"/>
      <c r="V58" s="36" t="s">
        <v>6</v>
      </c>
      <c r="W58" s="38">
        <f>+COUNTIF(O61:U61,"休")</f>
        <v>0</v>
      </c>
      <c r="X58" s="23"/>
      <c r="AA58" s="113"/>
      <c r="AB58" s="116"/>
      <c r="AC58" s="110"/>
      <c r="AD58" s="110"/>
      <c r="AE58" s="110"/>
      <c r="AF58" s="110"/>
      <c r="AG58" s="110"/>
      <c r="AH58" s="110"/>
      <c r="AI58" s="36" t="s">
        <v>6</v>
      </c>
      <c r="AJ58" s="38">
        <f>+COUNTIF(AB61:AH61,"休")</f>
        <v>0</v>
      </c>
      <c r="AK58" s="23"/>
      <c r="AL58" s="39"/>
      <c r="AM58" s="113"/>
      <c r="AN58" s="116"/>
      <c r="AO58" s="110"/>
      <c r="AP58" s="110"/>
      <c r="AQ58" s="110"/>
      <c r="AR58" s="110"/>
      <c r="AS58" s="110"/>
      <c r="AT58" s="110"/>
      <c r="AU58" s="36" t="s">
        <v>6</v>
      </c>
      <c r="AV58" s="38">
        <f>+COUNTIF(AN61:AT61,"休")</f>
        <v>0</v>
      </c>
      <c r="AW58" s="23"/>
      <c r="AZ58" s="113"/>
      <c r="BA58" s="116"/>
      <c r="BB58" s="110"/>
      <c r="BC58" s="110"/>
      <c r="BD58" s="110"/>
      <c r="BE58" s="110"/>
      <c r="BF58" s="110"/>
      <c r="BG58" s="110"/>
      <c r="BH58" s="36" t="s">
        <v>6</v>
      </c>
      <c r="BI58" s="38">
        <f>+COUNTIF(BA61:BG61,"休")</f>
        <v>0</v>
      </c>
      <c r="BJ58" s="23"/>
      <c r="BK58" s="39"/>
      <c r="BL58" s="113"/>
      <c r="BM58" s="116"/>
      <c r="BN58" s="110"/>
      <c r="BO58" s="110"/>
      <c r="BP58" s="110"/>
      <c r="BQ58" s="110"/>
      <c r="BR58" s="110"/>
      <c r="BS58" s="110"/>
      <c r="BT58" s="36" t="s">
        <v>6</v>
      </c>
      <c r="BU58" s="38">
        <f>+COUNTIF(BM61:BS61,"休")</f>
        <v>0</v>
      </c>
      <c r="BV58" s="23"/>
      <c r="BY58" s="113"/>
      <c r="BZ58" s="116"/>
      <c r="CA58" s="110"/>
      <c r="CB58" s="110"/>
      <c r="CC58" s="110"/>
      <c r="CD58" s="110"/>
      <c r="CE58" s="110"/>
      <c r="CF58" s="110"/>
      <c r="CG58" s="36" t="s">
        <v>6</v>
      </c>
      <c r="CH58" s="38">
        <f>+COUNTIF(BZ61:CF61,"休")</f>
        <v>0</v>
      </c>
      <c r="CI58" s="23"/>
      <c r="CJ58" s="39"/>
      <c r="CK58" s="113"/>
      <c r="CL58" s="116"/>
      <c r="CM58" s="110"/>
      <c r="CN58" s="110"/>
      <c r="CO58" s="110"/>
      <c r="CP58" s="110"/>
      <c r="CQ58" s="110"/>
      <c r="CR58" s="110"/>
      <c r="CS58" s="36" t="s">
        <v>6</v>
      </c>
      <c r="CT58" s="38">
        <f>+COUNTIF(CL61:CR61,"休")</f>
        <v>0</v>
      </c>
      <c r="CU58" s="23"/>
    </row>
    <row r="59" spans="2:99" ht="13.5" customHeight="1" x14ac:dyDescent="0.15">
      <c r="B59" s="114"/>
      <c r="C59" s="117"/>
      <c r="D59" s="111"/>
      <c r="E59" s="111"/>
      <c r="F59" s="111"/>
      <c r="G59" s="111"/>
      <c r="H59" s="111"/>
      <c r="I59" s="111"/>
      <c r="J59" s="36" t="s">
        <v>9</v>
      </c>
      <c r="K59" s="40">
        <f>+K58/K57</f>
        <v>0</v>
      </c>
      <c r="L59" s="67"/>
      <c r="M59" s="35"/>
      <c r="N59" s="114"/>
      <c r="O59" s="117"/>
      <c r="P59" s="111"/>
      <c r="Q59" s="111"/>
      <c r="R59" s="111"/>
      <c r="S59" s="111"/>
      <c r="T59" s="111"/>
      <c r="U59" s="111"/>
      <c r="V59" s="36" t="s">
        <v>9</v>
      </c>
      <c r="W59" s="40">
        <f>+W58/W57</f>
        <v>0</v>
      </c>
      <c r="X59" s="67"/>
      <c r="AA59" s="114"/>
      <c r="AB59" s="117"/>
      <c r="AC59" s="111"/>
      <c r="AD59" s="111"/>
      <c r="AE59" s="111"/>
      <c r="AF59" s="111"/>
      <c r="AG59" s="111"/>
      <c r="AH59" s="111"/>
      <c r="AI59" s="36" t="s">
        <v>9</v>
      </c>
      <c r="AJ59" s="40">
        <f>+AJ58/AJ57</f>
        <v>0</v>
      </c>
      <c r="AK59" s="67"/>
      <c r="AL59" s="35"/>
      <c r="AM59" s="114"/>
      <c r="AN59" s="117"/>
      <c r="AO59" s="111"/>
      <c r="AP59" s="111"/>
      <c r="AQ59" s="111"/>
      <c r="AR59" s="111"/>
      <c r="AS59" s="111"/>
      <c r="AT59" s="111"/>
      <c r="AU59" s="36" t="s">
        <v>9</v>
      </c>
      <c r="AV59" s="40">
        <f>+AV58/AV57</f>
        <v>0</v>
      </c>
      <c r="AW59" s="67"/>
      <c r="AZ59" s="114"/>
      <c r="BA59" s="117"/>
      <c r="BB59" s="111"/>
      <c r="BC59" s="111"/>
      <c r="BD59" s="111"/>
      <c r="BE59" s="111"/>
      <c r="BF59" s="111"/>
      <c r="BG59" s="111"/>
      <c r="BH59" s="36" t="s">
        <v>9</v>
      </c>
      <c r="BI59" s="40">
        <f>+BI58/BI57</f>
        <v>0</v>
      </c>
      <c r="BJ59" s="67"/>
      <c r="BK59" s="35"/>
      <c r="BL59" s="114"/>
      <c r="BM59" s="117"/>
      <c r="BN59" s="111"/>
      <c r="BO59" s="111"/>
      <c r="BP59" s="111"/>
      <c r="BQ59" s="111"/>
      <c r="BR59" s="111"/>
      <c r="BS59" s="111"/>
      <c r="BT59" s="36" t="s">
        <v>9</v>
      </c>
      <c r="BU59" s="40">
        <f>+BU58/BU57</f>
        <v>0</v>
      </c>
      <c r="BV59" s="67"/>
      <c r="BY59" s="114"/>
      <c r="BZ59" s="117"/>
      <c r="CA59" s="111"/>
      <c r="CB59" s="111"/>
      <c r="CC59" s="111"/>
      <c r="CD59" s="111"/>
      <c r="CE59" s="111"/>
      <c r="CF59" s="111"/>
      <c r="CG59" s="36" t="s">
        <v>9</v>
      </c>
      <c r="CH59" s="40">
        <f>+CH58/CH57</f>
        <v>0</v>
      </c>
      <c r="CI59" s="67"/>
      <c r="CJ59" s="35"/>
      <c r="CK59" s="114"/>
      <c r="CL59" s="117"/>
      <c r="CM59" s="111"/>
      <c r="CN59" s="111"/>
      <c r="CO59" s="111"/>
      <c r="CP59" s="111"/>
      <c r="CQ59" s="111"/>
      <c r="CR59" s="111"/>
      <c r="CS59" s="36" t="s">
        <v>9</v>
      </c>
      <c r="CT59" s="40" t="e">
        <f>+CT58/CT57</f>
        <v>#DIV/0!</v>
      </c>
      <c r="CU59" s="67"/>
    </row>
    <row r="60" spans="2:99" x14ac:dyDescent="0.15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15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>
        <f>+BU60/BU57</f>
        <v>0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>
        <f>+CH60/CH57</f>
        <v>0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15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55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55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55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55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55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55</v>
      </c>
      <c r="BU62" s="46" t="str">
        <f>IF(BR63="","OK",_xlfn.IFS(BR61=BS61="休","OK",BU60&gt;=2,"OK",BU60&gt;=2-BV56,"OK",BU60&lt;2,"NG"))</f>
        <v>NG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55</v>
      </c>
      <c r="CH62" s="46" t="str">
        <f>IF(CE63="","OK",_xlfn.IFS(CE61=CF61="休","OK",CH60&gt;=2,"OK",CH60&gt;=2-CI56,"OK",CH60&lt;2,"NG"))</f>
        <v>NG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55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15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>通常</v>
      </c>
      <c r="BN63" s="103" t="str">
        <f t="shared" ref="BN63:BS63" si="191">IF(BN55="","",IF(BN60="","通常",IF(BN60="　","通常",BN60)))</f>
        <v>通常</v>
      </c>
      <c r="BO63" s="103" t="str">
        <f t="shared" si="191"/>
        <v>通常</v>
      </c>
      <c r="BP63" s="103" t="str">
        <f t="shared" si="191"/>
        <v>通常</v>
      </c>
      <c r="BQ63" s="103" t="str">
        <f t="shared" si="191"/>
        <v>通常</v>
      </c>
      <c r="BR63" s="103" t="str">
        <f t="shared" si="191"/>
        <v>通常</v>
      </c>
      <c r="BS63" s="103" t="str">
        <f t="shared" si="191"/>
        <v>通常</v>
      </c>
      <c r="BT63" s="104"/>
      <c r="BU63" s="67"/>
      <c r="BV63" s="67"/>
      <c r="BY63" s="23"/>
      <c r="BZ63" s="103" t="str">
        <f>IF(BZ55="","",IF(BZ60="","通常",IF(BZ60="　","通常",BZ60)))</f>
        <v>通常</v>
      </c>
      <c r="CA63" s="103" t="str">
        <f t="shared" ref="CA63:CF63" si="192">IF(CA55="","",IF(CA60="","通常",IF(CA60="　","通常",CA60)))</f>
        <v>通常</v>
      </c>
      <c r="CB63" s="103" t="str">
        <f t="shared" si="192"/>
        <v>通常</v>
      </c>
      <c r="CC63" s="103" t="str">
        <f t="shared" si="192"/>
        <v>通常</v>
      </c>
      <c r="CD63" s="103" t="str">
        <f t="shared" si="192"/>
        <v>通常</v>
      </c>
      <c r="CE63" s="103" t="str">
        <f t="shared" si="192"/>
        <v>通常</v>
      </c>
      <c r="CF63" s="103" t="str">
        <f t="shared" si="192"/>
        <v>通常</v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15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>通常実績</v>
      </c>
      <c r="BN64" s="103" t="str">
        <f t="shared" ref="BN64:BS64" si="199">IF(BN55="","",IF(BN60="","通常実績",IF(BN60="　","通常実績",BN60)))</f>
        <v>通常実績</v>
      </c>
      <c r="BO64" s="103" t="str">
        <f t="shared" si="199"/>
        <v>通常実績</v>
      </c>
      <c r="BP64" s="103" t="str">
        <f t="shared" si="199"/>
        <v>通常実績</v>
      </c>
      <c r="BQ64" s="103" t="str">
        <f t="shared" si="199"/>
        <v>通常実績</v>
      </c>
      <c r="BR64" s="103" t="str">
        <f t="shared" si="199"/>
        <v>通常実績</v>
      </c>
      <c r="BS64" s="103" t="str">
        <f t="shared" si="199"/>
        <v>通常実績</v>
      </c>
      <c r="BT64" s="104"/>
      <c r="BU64" s="67"/>
      <c r="BV64" s="67"/>
      <c r="BY64" s="23"/>
      <c r="BZ64" s="103" t="str">
        <f>IF(BZ55="","",IF(BZ60="","通常実績",IF(BZ60="　","通常実績",BZ60)))</f>
        <v>通常実績</v>
      </c>
      <c r="CA64" s="103" t="str">
        <f t="shared" ref="CA64:CF64" si="200">IF(CA55="","",IF(CA60="","通常実績",IF(CA60="　","通常実績",CA60)))</f>
        <v>通常実績</v>
      </c>
      <c r="CB64" s="103" t="str">
        <f t="shared" si="200"/>
        <v>通常実績</v>
      </c>
      <c r="CC64" s="103" t="str">
        <f t="shared" si="200"/>
        <v>通常実績</v>
      </c>
      <c r="CD64" s="103" t="str">
        <f t="shared" si="200"/>
        <v>通常実績</v>
      </c>
      <c r="CE64" s="103" t="str">
        <f t="shared" si="200"/>
        <v>通常実績</v>
      </c>
      <c r="CF64" s="103" t="str">
        <f t="shared" si="200"/>
        <v>通常実績</v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15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15">
      <c r="B66" s="90"/>
      <c r="C66" s="91">
        <f>YEAR(I53+1)</f>
        <v>2026</v>
      </c>
      <c r="D66" s="91">
        <f>MONTH(I53+1)</f>
        <v>4</v>
      </c>
      <c r="E66" s="93">
        <f>DAY(I55)+1</f>
        <v>27</v>
      </c>
      <c r="F66" s="92">
        <f>DATE(C66,D66,E66)</f>
        <v>46139</v>
      </c>
      <c r="G66" s="90"/>
      <c r="H66" s="90"/>
      <c r="J66" s="90"/>
      <c r="K66" s="90"/>
      <c r="L66" s="90"/>
      <c r="M66" s="90"/>
      <c r="N66" s="90"/>
      <c r="O66" s="91">
        <f>YEAR(U53+1)</f>
        <v>2026</v>
      </c>
      <c r="P66" s="91">
        <f>MONTH(U53+1)</f>
        <v>6</v>
      </c>
      <c r="Q66" s="93">
        <f>DAY(U55)+1</f>
        <v>22</v>
      </c>
      <c r="R66" s="92">
        <f>DATE(O66,P66,Q66)</f>
        <v>46195</v>
      </c>
      <c r="S66" s="90"/>
      <c r="T66" s="90"/>
      <c r="V66" s="90"/>
      <c r="W66" s="90"/>
      <c r="X66" s="90"/>
      <c r="AA66" s="90"/>
      <c r="AB66" s="91">
        <f>YEAR(AH53+1)</f>
        <v>2026</v>
      </c>
      <c r="AC66" s="91">
        <f>MONTH(AH53+1)</f>
        <v>8</v>
      </c>
      <c r="AD66" s="93">
        <f>DAY(AH55)+1</f>
        <v>17</v>
      </c>
      <c r="AE66" s="92">
        <f>DATE(AB66,AC66,AD66)</f>
        <v>46251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10</v>
      </c>
      <c r="AP66" s="93">
        <f>DAY(AT55)+1</f>
        <v>12</v>
      </c>
      <c r="AQ66" s="92">
        <f>DATE(AN66,AO66,AP66)</f>
        <v>46307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12</v>
      </c>
      <c r="BC66" s="93">
        <f>DAY(BG55)+1</f>
        <v>7</v>
      </c>
      <c r="BD66" s="92">
        <f>DATE(BA66,BB66,BC66)</f>
        <v>46363</v>
      </c>
      <c r="BE66" s="90"/>
      <c r="BF66" s="90"/>
      <c r="BH66" s="90"/>
      <c r="BI66" s="90"/>
      <c r="BJ66" s="90"/>
      <c r="BK66" s="90"/>
      <c r="BL66" s="90"/>
      <c r="BM66" s="91">
        <f>YEAR(BS53+1)</f>
        <v>2027</v>
      </c>
      <c r="BN66" s="91">
        <f>MONTH(BS53+1)</f>
        <v>2</v>
      </c>
      <c r="BO66" s="93">
        <f>DAY(BS55)+1</f>
        <v>32</v>
      </c>
      <c r="BP66" s="92">
        <f>DATE(BM66,BN66,BO66)</f>
        <v>46450</v>
      </c>
      <c r="BQ66" s="90"/>
      <c r="BR66" s="90"/>
      <c r="BT66" s="90"/>
      <c r="BU66" s="90"/>
      <c r="BV66" s="90"/>
      <c r="BY66" s="90"/>
      <c r="BZ66" s="91">
        <f>YEAR(CF53+1)</f>
        <v>2027</v>
      </c>
      <c r="CA66" s="91">
        <f>MONTH(CF53+1)</f>
        <v>3</v>
      </c>
      <c r="CB66" s="93">
        <f>DAY(CF55)+1</f>
        <v>29</v>
      </c>
      <c r="CC66" s="92">
        <f>DATE(BZ66,CA66,CB66)</f>
        <v>46475</v>
      </c>
      <c r="CD66" s="90"/>
      <c r="CE66" s="90"/>
      <c r="CG66" s="90"/>
      <c r="CH66" s="90"/>
      <c r="CI66" s="90"/>
      <c r="CJ66" s="90"/>
      <c r="CK66" s="90"/>
      <c r="CL66" s="91">
        <f>YEAR(CR53+1)</f>
        <v>2027</v>
      </c>
      <c r="CM66" s="91">
        <f>MONTH(CR53+1)</f>
        <v>5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15">
      <c r="B67" s="94"/>
      <c r="C67" s="95">
        <f>I53+1</f>
        <v>46139</v>
      </c>
      <c r="D67" s="95">
        <f t="shared" ref="D67:I67" si="202">C67+1</f>
        <v>46140</v>
      </c>
      <c r="E67" s="95">
        <f t="shared" si="202"/>
        <v>46141</v>
      </c>
      <c r="F67" s="95">
        <f t="shared" si="202"/>
        <v>46142</v>
      </c>
      <c r="G67" s="95">
        <f t="shared" si="202"/>
        <v>46143</v>
      </c>
      <c r="H67" s="95">
        <f t="shared" si="202"/>
        <v>46144</v>
      </c>
      <c r="I67" s="95">
        <f t="shared" si="202"/>
        <v>46145</v>
      </c>
      <c r="J67" s="94"/>
      <c r="K67" s="94"/>
      <c r="L67" s="94"/>
      <c r="M67" s="94"/>
      <c r="N67" s="94"/>
      <c r="O67" s="95">
        <f>U53+1</f>
        <v>46195</v>
      </c>
      <c r="P67" s="95">
        <f t="shared" ref="P67:U67" si="203">O67+1</f>
        <v>46196</v>
      </c>
      <c r="Q67" s="95">
        <f t="shared" si="203"/>
        <v>46197</v>
      </c>
      <c r="R67" s="95">
        <f t="shared" si="203"/>
        <v>46198</v>
      </c>
      <c r="S67" s="95">
        <f t="shared" si="203"/>
        <v>46199</v>
      </c>
      <c r="T67" s="95">
        <f t="shared" si="203"/>
        <v>46200</v>
      </c>
      <c r="U67" s="95">
        <f t="shared" si="203"/>
        <v>46201</v>
      </c>
      <c r="V67" s="94"/>
      <c r="W67" s="94"/>
      <c r="X67" s="94"/>
      <c r="AA67" s="94"/>
      <c r="AB67" s="95">
        <f>AH53+1</f>
        <v>46251</v>
      </c>
      <c r="AC67" s="95">
        <f t="shared" ref="AC67:AH67" si="204">AB67+1</f>
        <v>46252</v>
      </c>
      <c r="AD67" s="95">
        <f t="shared" si="204"/>
        <v>46253</v>
      </c>
      <c r="AE67" s="95">
        <f t="shared" si="204"/>
        <v>46254</v>
      </c>
      <c r="AF67" s="95">
        <f t="shared" si="204"/>
        <v>46255</v>
      </c>
      <c r="AG67" s="95">
        <f t="shared" si="204"/>
        <v>46256</v>
      </c>
      <c r="AH67" s="95">
        <f t="shared" si="204"/>
        <v>46257</v>
      </c>
      <c r="AI67" s="94"/>
      <c r="AJ67" s="94"/>
      <c r="AK67" s="94"/>
      <c r="AL67" s="94"/>
      <c r="AM67" s="94"/>
      <c r="AN67" s="95">
        <f>AT53+1</f>
        <v>46307</v>
      </c>
      <c r="AO67" s="95">
        <f t="shared" ref="AO67:AT67" si="205">AN67+1</f>
        <v>46308</v>
      </c>
      <c r="AP67" s="95">
        <f t="shared" si="205"/>
        <v>46309</v>
      </c>
      <c r="AQ67" s="95">
        <f t="shared" si="205"/>
        <v>46310</v>
      </c>
      <c r="AR67" s="95">
        <f t="shared" si="205"/>
        <v>46311</v>
      </c>
      <c r="AS67" s="95">
        <f t="shared" si="205"/>
        <v>46312</v>
      </c>
      <c r="AT67" s="95">
        <f t="shared" si="205"/>
        <v>46313</v>
      </c>
      <c r="AU67" s="94"/>
      <c r="AV67" s="94"/>
      <c r="AW67" s="94"/>
      <c r="AZ67" s="94"/>
      <c r="BA67" s="95">
        <f>BG53+1</f>
        <v>46363</v>
      </c>
      <c r="BB67" s="95">
        <f t="shared" ref="BB67:BG67" si="206">BA67+1</f>
        <v>46364</v>
      </c>
      <c r="BC67" s="95">
        <f t="shared" si="206"/>
        <v>46365</v>
      </c>
      <c r="BD67" s="95">
        <f t="shared" si="206"/>
        <v>46366</v>
      </c>
      <c r="BE67" s="95">
        <f t="shared" si="206"/>
        <v>46367</v>
      </c>
      <c r="BF67" s="95">
        <f t="shared" si="206"/>
        <v>46368</v>
      </c>
      <c r="BG67" s="95">
        <f t="shared" si="206"/>
        <v>46369</v>
      </c>
      <c r="BH67" s="94"/>
      <c r="BI67" s="94"/>
      <c r="BJ67" s="94"/>
      <c r="BK67" s="94"/>
      <c r="BL67" s="94"/>
      <c r="BM67" s="95">
        <f>BS53+1</f>
        <v>46419</v>
      </c>
      <c r="BN67" s="95">
        <f t="shared" ref="BN67:BS67" si="207">BM67+1</f>
        <v>46420</v>
      </c>
      <c r="BO67" s="95">
        <f t="shared" si="207"/>
        <v>46421</v>
      </c>
      <c r="BP67" s="95">
        <f t="shared" si="207"/>
        <v>46422</v>
      </c>
      <c r="BQ67" s="95">
        <f t="shared" si="207"/>
        <v>46423</v>
      </c>
      <c r="BR67" s="95">
        <f t="shared" si="207"/>
        <v>46424</v>
      </c>
      <c r="BS67" s="95">
        <f t="shared" si="207"/>
        <v>46425</v>
      </c>
      <c r="BT67" s="94"/>
      <c r="BU67" s="94"/>
      <c r="BV67" s="94"/>
      <c r="BY67" s="94"/>
      <c r="BZ67" s="95">
        <f>CF53+1</f>
        <v>46475</v>
      </c>
      <c r="CA67" s="95">
        <f t="shared" ref="CA67" si="208">BZ67+1</f>
        <v>46476</v>
      </c>
      <c r="CB67" s="95">
        <f t="shared" ref="CB67" si="209">CA67+1</f>
        <v>46477</v>
      </c>
      <c r="CC67" s="95">
        <f t="shared" ref="CC67" si="210">CB67+1</f>
        <v>46478</v>
      </c>
      <c r="CD67" s="95">
        <f t="shared" ref="CD67" si="211">CC67+1</f>
        <v>46479</v>
      </c>
      <c r="CE67" s="95">
        <f t="shared" ref="CE67" si="212">CD67+1</f>
        <v>46480</v>
      </c>
      <c r="CF67" s="95">
        <f t="shared" ref="CF67" si="213">CE67+1</f>
        <v>46481</v>
      </c>
      <c r="CG67" s="94"/>
      <c r="CH67" s="94"/>
      <c r="CI67" s="94"/>
      <c r="CJ67" s="94"/>
      <c r="CK67" s="94"/>
      <c r="CL67" s="95">
        <f>CR53+1</f>
        <v>46531</v>
      </c>
      <c r="CM67" s="95">
        <f t="shared" ref="CM67" si="214">CL67+1</f>
        <v>46532</v>
      </c>
      <c r="CN67" s="95">
        <f t="shared" ref="CN67" si="215">CM67+1</f>
        <v>46533</v>
      </c>
      <c r="CO67" s="95">
        <f t="shared" ref="CO67" si="216">CN67+1</f>
        <v>46534</v>
      </c>
      <c r="CP67" s="95">
        <f t="shared" ref="CP67" si="217">CO67+1</f>
        <v>46535</v>
      </c>
      <c r="CQ67" s="95">
        <f t="shared" ref="CQ67" si="218">CP67+1</f>
        <v>46536</v>
      </c>
      <c r="CR67" s="95">
        <f t="shared" ref="CR67" si="219">CQ67+1</f>
        <v>46537</v>
      </c>
      <c r="CS67" s="94"/>
      <c r="CT67" s="94"/>
      <c r="CU67" s="94"/>
    </row>
    <row r="68" spans="2:99" ht="13.5" customHeight="1" collapsed="1" x14ac:dyDescent="0.15">
      <c r="B68" s="79" t="s">
        <v>19</v>
      </c>
      <c r="C68" s="118">
        <f>DATE($C66,$D66,1)</f>
        <v>46113</v>
      </c>
      <c r="D68" s="119"/>
      <c r="E68" s="119"/>
      <c r="F68" s="119"/>
      <c r="G68" s="119"/>
      <c r="H68" s="119"/>
      <c r="I68" s="119"/>
      <c r="J68" s="119"/>
      <c r="K68" s="120"/>
      <c r="L68" s="105"/>
      <c r="M68" s="9"/>
      <c r="N68" s="79" t="s">
        <v>19</v>
      </c>
      <c r="O68" s="118">
        <f>DATE($O66,$P66,1)</f>
        <v>46174</v>
      </c>
      <c r="P68" s="119"/>
      <c r="Q68" s="119"/>
      <c r="R68" s="119"/>
      <c r="S68" s="119"/>
      <c r="T68" s="119"/>
      <c r="U68" s="119"/>
      <c r="V68" s="119"/>
      <c r="W68" s="120"/>
      <c r="X68" s="105"/>
      <c r="AA68" s="79" t="s">
        <v>19</v>
      </c>
      <c r="AB68" s="118">
        <f>DATE($AB66,$AC66,1)</f>
        <v>46235</v>
      </c>
      <c r="AC68" s="119"/>
      <c r="AD68" s="119"/>
      <c r="AE68" s="119"/>
      <c r="AF68" s="119"/>
      <c r="AG68" s="119"/>
      <c r="AH68" s="119"/>
      <c r="AI68" s="119"/>
      <c r="AJ68" s="120"/>
      <c r="AK68" s="105"/>
      <c r="AL68" s="9"/>
      <c r="AM68" s="79" t="s">
        <v>19</v>
      </c>
      <c r="AN68" s="118">
        <f>DATE($AN66,$AO66,1)</f>
        <v>46296</v>
      </c>
      <c r="AO68" s="119"/>
      <c r="AP68" s="119"/>
      <c r="AQ68" s="119"/>
      <c r="AR68" s="119"/>
      <c r="AS68" s="119"/>
      <c r="AT68" s="119"/>
      <c r="AU68" s="119"/>
      <c r="AV68" s="120"/>
      <c r="AW68" s="105"/>
      <c r="AZ68" s="79" t="s">
        <v>19</v>
      </c>
      <c r="BA68" s="118">
        <f>DATE(BA66,BB66,1)</f>
        <v>46357</v>
      </c>
      <c r="BB68" s="119"/>
      <c r="BC68" s="119"/>
      <c r="BD68" s="119"/>
      <c r="BE68" s="119"/>
      <c r="BF68" s="119"/>
      <c r="BG68" s="119"/>
      <c r="BH68" s="119"/>
      <c r="BI68" s="120"/>
      <c r="BJ68" s="105"/>
      <c r="BK68" s="9"/>
      <c r="BL68" s="79" t="s">
        <v>19</v>
      </c>
      <c r="BM68" s="118">
        <f>DATE(BM66,BN66,1)</f>
        <v>46419</v>
      </c>
      <c r="BN68" s="119"/>
      <c r="BO68" s="119"/>
      <c r="BP68" s="119"/>
      <c r="BQ68" s="119"/>
      <c r="BR68" s="119"/>
      <c r="BS68" s="119"/>
      <c r="BT68" s="119"/>
      <c r="BU68" s="120"/>
      <c r="BV68" s="105"/>
      <c r="BY68" s="79" t="s">
        <v>19</v>
      </c>
      <c r="BZ68" s="118">
        <f>DATE(BZ66,CA66,1)</f>
        <v>46447</v>
      </c>
      <c r="CA68" s="119"/>
      <c r="CB68" s="119"/>
      <c r="CC68" s="119"/>
      <c r="CD68" s="119"/>
      <c r="CE68" s="119"/>
      <c r="CF68" s="119"/>
      <c r="CG68" s="119"/>
      <c r="CH68" s="120"/>
      <c r="CI68" s="105"/>
      <c r="CJ68" s="9"/>
      <c r="CK68" s="79" t="s">
        <v>19</v>
      </c>
      <c r="CL68" s="118">
        <f>DATE(CL66,CM66,1)</f>
        <v>46508</v>
      </c>
      <c r="CM68" s="119"/>
      <c r="CN68" s="119"/>
      <c r="CO68" s="119"/>
      <c r="CP68" s="119"/>
      <c r="CQ68" s="119"/>
      <c r="CR68" s="119"/>
      <c r="CS68" s="119"/>
      <c r="CT68" s="120"/>
      <c r="CU68" s="105"/>
    </row>
    <row r="69" spans="2:99" x14ac:dyDescent="0.15">
      <c r="B69" s="33" t="s">
        <v>20</v>
      </c>
      <c r="C69" s="29">
        <f>IF(I53&lt;$G$8,I55+1,"")</f>
        <v>46139</v>
      </c>
      <c r="D69" s="30">
        <f t="shared" ref="D69:I69" si="220">IF(C67&lt;$G$8,C69+1,"")</f>
        <v>46140</v>
      </c>
      <c r="E69" s="30">
        <f t="shared" si="220"/>
        <v>46141</v>
      </c>
      <c r="F69" s="30">
        <f t="shared" si="220"/>
        <v>46142</v>
      </c>
      <c r="G69" s="30">
        <f t="shared" si="220"/>
        <v>46143</v>
      </c>
      <c r="H69" s="30">
        <f t="shared" si="220"/>
        <v>46144</v>
      </c>
      <c r="I69" s="30">
        <f t="shared" si="220"/>
        <v>46145</v>
      </c>
      <c r="J69" s="31" t="s">
        <v>54</v>
      </c>
      <c r="K69" s="32">
        <f>+COUNTIFS(C70:I70,"土",C74:I74,"")+COUNTIFS(C70:I70,"日",C74:I74,"")+COUNTIFS(祝日,C67)+COUNTIFS(祝日,D67)+COUNTIFS(祝日,E67)+COUNTIFS(祝日,F67)+COUNTIFS(祝日,G67)</f>
        <v>3</v>
      </c>
      <c r="L69" s="23"/>
      <c r="M69" s="9"/>
      <c r="N69" s="33" t="s">
        <v>20</v>
      </c>
      <c r="O69" s="29">
        <f>IF(U53&lt;$G$8,U55+1,"")</f>
        <v>46195</v>
      </c>
      <c r="P69" s="30">
        <f t="shared" ref="P69:U69" si="221">IF(O67&lt;$G$8,O69+1,"")</f>
        <v>46196</v>
      </c>
      <c r="Q69" s="30">
        <f t="shared" si="221"/>
        <v>46197</v>
      </c>
      <c r="R69" s="30">
        <f t="shared" si="221"/>
        <v>46198</v>
      </c>
      <c r="S69" s="30">
        <f t="shared" si="221"/>
        <v>46199</v>
      </c>
      <c r="T69" s="30">
        <f t="shared" si="221"/>
        <v>46200</v>
      </c>
      <c r="U69" s="30">
        <f t="shared" si="221"/>
        <v>46201</v>
      </c>
      <c r="V69" s="31" t="s">
        <v>54</v>
      </c>
      <c r="W69" s="32">
        <f>+COUNTIFS(O70:U70,"土",O74:U74,"")+COUNTIFS(O70:U70,"日",O74:U74,"")+COUNTIFS(祝日,O67)+COUNTIFS(祝日,P67)+COUNTIFS(祝日,Q67)+COUNTIFS(祝日,R67)+COUNTIFS(祝日,S67)</f>
        <v>2</v>
      </c>
      <c r="X69" s="23"/>
      <c r="AA69" s="33" t="s">
        <v>20</v>
      </c>
      <c r="AB69" s="29">
        <f>IF(AH53&lt;$G$8,AH55+1,"")</f>
        <v>46251</v>
      </c>
      <c r="AC69" s="30">
        <f t="shared" ref="AC69:AH69" si="222">IF(AB67&lt;$G$8,AB69+1,"")</f>
        <v>46252</v>
      </c>
      <c r="AD69" s="30">
        <f t="shared" si="222"/>
        <v>46253</v>
      </c>
      <c r="AE69" s="30">
        <f t="shared" si="222"/>
        <v>46254</v>
      </c>
      <c r="AF69" s="30">
        <f t="shared" si="222"/>
        <v>46255</v>
      </c>
      <c r="AG69" s="30">
        <f t="shared" si="222"/>
        <v>46256</v>
      </c>
      <c r="AH69" s="30">
        <f t="shared" si="222"/>
        <v>46257</v>
      </c>
      <c r="AI69" s="31" t="s">
        <v>54</v>
      </c>
      <c r="AJ69" s="32">
        <f>+COUNTIFS(AB70:AH70,"土",AB74:AH74,"")+COUNTIFS(AB70:AH70,"日",AB74:AH74,"")+COUNTIFS(祝日,AB67)+COUNTIFS(祝日,AC67)+COUNTIFS(祝日,AD67)+COUNTIFS(祝日,AE67)+COUNTIFS(祝日,AF67)</f>
        <v>2</v>
      </c>
      <c r="AK69" s="23"/>
      <c r="AL69" s="9"/>
      <c r="AM69" s="33" t="s">
        <v>20</v>
      </c>
      <c r="AN69" s="29">
        <f>IF(AT53&lt;$G$8,AT55+1,"")</f>
        <v>46307</v>
      </c>
      <c r="AO69" s="30">
        <f t="shared" ref="AO69:AT69" si="223">IF(AN67&lt;$G$8,AN69+1,"")</f>
        <v>46308</v>
      </c>
      <c r="AP69" s="30">
        <f t="shared" si="223"/>
        <v>46309</v>
      </c>
      <c r="AQ69" s="30">
        <f t="shared" si="223"/>
        <v>46310</v>
      </c>
      <c r="AR69" s="30">
        <f t="shared" si="223"/>
        <v>46311</v>
      </c>
      <c r="AS69" s="30">
        <f t="shared" si="223"/>
        <v>46312</v>
      </c>
      <c r="AT69" s="30">
        <f t="shared" si="223"/>
        <v>46313</v>
      </c>
      <c r="AU69" s="31" t="s">
        <v>54</v>
      </c>
      <c r="AV69" s="32">
        <f>+COUNTIFS(AN70:AT70,"土",AN74:AT74,"")+COUNTIFS(AN70:AT70,"日",AN74:AT74,"")+COUNTIFS(祝日,AN67)+COUNTIFS(祝日,AO67)+COUNTIFS(祝日,AP67)+COUNTIFS(祝日,AQ67)+COUNTIFS(祝日,AR67)</f>
        <v>3</v>
      </c>
      <c r="AW69" s="23"/>
      <c r="AZ69" s="33" t="s">
        <v>20</v>
      </c>
      <c r="BA69" s="29">
        <f>IF(BG53&lt;$G$8,BG55+1,"")</f>
        <v>46363</v>
      </c>
      <c r="BB69" s="30">
        <f t="shared" ref="BB69:BG69" si="224">IF(BA67&lt;$G$8,BA69+1,"")</f>
        <v>46364</v>
      </c>
      <c r="BC69" s="30">
        <f t="shared" si="224"/>
        <v>46365</v>
      </c>
      <c r="BD69" s="30">
        <f t="shared" si="224"/>
        <v>46366</v>
      </c>
      <c r="BE69" s="30">
        <f t="shared" si="224"/>
        <v>46367</v>
      </c>
      <c r="BF69" s="30">
        <f t="shared" si="224"/>
        <v>46368</v>
      </c>
      <c r="BG69" s="30">
        <f t="shared" si="224"/>
        <v>46369</v>
      </c>
      <c r="BH69" s="31" t="s">
        <v>54</v>
      </c>
      <c r="BI69" s="32">
        <f>+COUNTIFS(BA70:BG70,"土",BA74:BG74,"")+COUNTIFS(BA70:BG70,"日",BA74:BG74,"")+COUNTIFS(祝日,BA67)+COUNTIFS(祝日,BB67)+COUNTIFS(祝日,BC67)+COUNTIFS(祝日,BD67)+COUNTIFS(祝日,BE67)</f>
        <v>2</v>
      </c>
      <c r="BJ69" s="23"/>
      <c r="BK69" s="9"/>
      <c r="BL69" s="33" t="s">
        <v>20</v>
      </c>
      <c r="BM69" s="29">
        <f>IF(BS53&lt;$G$8,BS55+1,"")</f>
        <v>46419</v>
      </c>
      <c r="BN69" s="30">
        <f t="shared" ref="BN69:BS69" si="225">IF(BM67&lt;$G$8,BM69+1,"")</f>
        <v>46420</v>
      </c>
      <c r="BO69" s="30">
        <f t="shared" si="225"/>
        <v>46421</v>
      </c>
      <c r="BP69" s="30">
        <f t="shared" si="225"/>
        <v>46422</v>
      </c>
      <c r="BQ69" s="30">
        <f t="shared" si="225"/>
        <v>46423</v>
      </c>
      <c r="BR69" s="30">
        <f t="shared" si="225"/>
        <v>46424</v>
      </c>
      <c r="BS69" s="30">
        <f t="shared" si="225"/>
        <v>46425</v>
      </c>
      <c r="BT69" s="31" t="s">
        <v>54</v>
      </c>
      <c r="BU69" s="32">
        <f>+COUNTIFS(BM70:BS70,"土",BM74:BS74,"")+COUNTIFS(BM70:BS70,"日",BM74:BS74,"")+COUNTIFS(祝日,BM67)+COUNTIFS(祝日,BN67)+COUNTIFS(祝日,BO67)+COUNTIFS(祝日,BP67)+COUNTIFS(祝日,BQ67)</f>
        <v>2</v>
      </c>
      <c r="BV69" s="23"/>
      <c r="BY69" s="33" t="s">
        <v>20</v>
      </c>
      <c r="BZ69" s="29">
        <f>IF(CF53&lt;$G$8,CF55+1,"")</f>
        <v>46475</v>
      </c>
      <c r="CA69" s="30">
        <f t="shared" ref="CA69" si="226">IF(BZ67&lt;$G$8,BZ69+1,"")</f>
        <v>46476</v>
      </c>
      <c r="CB69" s="30">
        <f t="shared" ref="CB69" si="227">IF(CA67&lt;$G$8,CA69+1,"")</f>
        <v>46477</v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54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54</v>
      </c>
      <c r="CT69" s="32">
        <f>+COUNTIFS(CL70:CR70,"土",CL74:CR74,"")+COUNTIFS(CL70:CR70,"日",CL74:CR74,"")+COUNTIFS(祝日,CL67)+COUNTIFS(祝日,CM67)+COUNTIFS(祝日,CN67)+COUNTIFS(祝日,CO67)+COUNTIFS(祝日,CP67)</f>
        <v>0</v>
      </c>
      <c r="CU69" s="23"/>
    </row>
    <row r="70" spans="2:99" x14ac:dyDescent="0.15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>月</v>
      </c>
      <c r="BN70" s="80" t="str">
        <f>IF(BN69="","","火")</f>
        <v>火</v>
      </c>
      <c r="BO70" s="80" t="str">
        <f>IF(BO69="","","水")</f>
        <v>水</v>
      </c>
      <c r="BP70" s="80" t="str">
        <f>IF(BP69="","","木")</f>
        <v>木</v>
      </c>
      <c r="BQ70" s="80" t="str">
        <f>IF(BQ69="","","金")</f>
        <v>金</v>
      </c>
      <c r="BR70" s="80" t="str">
        <f>IF(BR69="","","土")</f>
        <v>土</v>
      </c>
      <c r="BS70" s="80" t="str">
        <f>IF(BS69="","","日")</f>
        <v>日</v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>月</v>
      </c>
      <c r="CA70" s="102" t="str">
        <f>IF(CA69="","","火")</f>
        <v>火</v>
      </c>
      <c r="CB70" s="102" t="str">
        <f>IF(CB69="","","水")</f>
        <v>水</v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15">
      <c r="B71" s="112" t="s">
        <v>8</v>
      </c>
      <c r="C71" s="115"/>
      <c r="D71" s="109"/>
      <c r="E71" s="109"/>
      <c r="F71" s="109"/>
      <c r="G71" s="109"/>
      <c r="H71" s="109"/>
      <c r="I71" s="109"/>
      <c r="J71" s="36" t="s">
        <v>2</v>
      </c>
      <c r="K71" s="96">
        <f>COUNT(C69:I69)-K70</f>
        <v>7</v>
      </c>
      <c r="L71" s="106"/>
      <c r="M71" s="35"/>
      <c r="N71" s="112" t="s">
        <v>8</v>
      </c>
      <c r="O71" s="115"/>
      <c r="P71" s="109"/>
      <c r="Q71" s="109"/>
      <c r="R71" s="109"/>
      <c r="S71" s="109"/>
      <c r="T71" s="109"/>
      <c r="U71" s="109"/>
      <c r="V71" s="36" t="s">
        <v>2</v>
      </c>
      <c r="W71" s="96">
        <f>COUNT(O69:U69)-W70</f>
        <v>7</v>
      </c>
      <c r="X71" s="106"/>
      <c r="AA71" s="112" t="s">
        <v>8</v>
      </c>
      <c r="AB71" s="115"/>
      <c r="AC71" s="109"/>
      <c r="AD71" s="109"/>
      <c r="AE71" s="109"/>
      <c r="AF71" s="109"/>
      <c r="AG71" s="109"/>
      <c r="AH71" s="109"/>
      <c r="AI71" s="36" t="s">
        <v>2</v>
      </c>
      <c r="AJ71" s="96">
        <f>COUNT(AB69:AH69)-AJ70</f>
        <v>7</v>
      </c>
      <c r="AK71" s="106"/>
      <c r="AL71" s="35"/>
      <c r="AM71" s="112" t="s">
        <v>8</v>
      </c>
      <c r="AN71" s="115"/>
      <c r="AO71" s="109"/>
      <c r="AP71" s="109"/>
      <c r="AQ71" s="109"/>
      <c r="AR71" s="109"/>
      <c r="AS71" s="109"/>
      <c r="AT71" s="109"/>
      <c r="AU71" s="36" t="s">
        <v>2</v>
      </c>
      <c r="AV71" s="96">
        <f>COUNT(AN69:AT69)-AV70</f>
        <v>7</v>
      </c>
      <c r="AW71" s="106"/>
      <c r="AZ71" s="112" t="s">
        <v>8</v>
      </c>
      <c r="BA71" s="115"/>
      <c r="BB71" s="109"/>
      <c r="BC71" s="109"/>
      <c r="BD71" s="109"/>
      <c r="BE71" s="109"/>
      <c r="BF71" s="109"/>
      <c r="BG71" s="109"/>
      <c r="BH71" s="36" t="s">
        <v>2</v>
      </c>
      <c r="BI71" s="96">
        <f>COUNT(BA69:BG69)-BI70</f>
        <v>7</v>
      </c>
      <c r="BJ71" s="106"/>
      <c r="BK71" s="35"/>
      <c r="BL71" s="112" t="s">
        <v>8</v>
      </c>
      <c r="BM71" s="115"/>
      <c r="BN71" s="109"/>
      <c r="BO71" s="109"/>
      <c r="BP71" s="109"/>
      <c r="BQ71" s="109"/>
      <c r="BR71" s="109"/>
      <c r="BS71" s="109"/>
      <c r="BT71" s="36" t="s">
        <v>2</v>
      </c>
      <c r="BU71" s="96">
        <f>COUNT(BM69:BS69)-BU70</f>
        <v>7</v>
      </c>
      <c r="BV71" s="106"/>
      <c r="BY71" s="112" t="s">
        <v>8</v>
      </c>
      <c r="BZ71" s="115"/>
      <c r="CA71" s="109"/>
      <c r="CB71" s="109"/>
      <c r="CC71" s="109"/>
      <c r="CD71" s="109"/>
      <c r="CE71" s="109"/>
      <c r="CF71" s="109"/>
      <c r="CG71" s="36" t="s">
        <v>2</v>
      </c>
      <c r="CH71" s="96">
        <f>COUNT(BZ69:CF69)-CH70</f>
        <v>3</v>
      </c>
      <c r="CI71" s="106"/>
      <c r="CJ71" s="35"/>
      <c r="CK71" s="112" t="s">
        <v>8</v>
      </c>
      <c r="CL71" s="115"/>
      <c r="CM71" s="109"/>
      <c r="CN71" s="109"/>
      <c r="CO71" s="109"/>
      <c r="CP71" s="109"/>
      <c r="CQ71" s="109"/>
      <c r="CR71" s="109"/>
      <c r="CS71" s="36" t="s">
        <v>2</v>
      </c>
      <c r="CT71" s="96">
        <f>COUNT(CL69:CR69)-CT70</f>
        <v>0</v>
      </c>
      <c r="CU71" s="106"/>
    </row>
    <row r="72" spans="2:99" ht="13.5" customHeight="1" x14ac:dyDescent="0.15">
      <c r="B72" s="113"/>
      <c r="C72" s="116"/>
      <c r="D72" s="110"/>
      <c r="E72" s="110"/>
      <c r="F72" s="110"/>
      <c r="G72" s="110"/>
      <c r="H72" s="110"/>
      <c r="I72" s="110"/>
      <c r="J72" s="36" t="s">
        <v>6</v>
      </c>
      <c r="K72" s="38">
        <f>+COUNTIF(C75:I75,"休")</f>
        <v>0</v>
      </c>
      <c r="L72" s="23"/>
      <c r="M72" s="39"/>
      <c r="N72" s="113"/>
      <c r="O72" s="116"/>
      <c r="P72" s="110"/>
      <c r="Q72" s="110"/>
      <c r="R72" s="110"/>
      <c r="S72" s="110"/>
      <c r="T72" s="110"/>
      <c r="U72" s="110"/>
      <c r="V72" s="36" t="s">
        <v>6</v>
      </c>
      <c r="W72" s="38">
        <f>+COUNTIF(O75:U75,"休")</f>
        <v>0</v>
      </c>
      <c r="X72" s="23"/>
      <c r="AA72" s="113"/>
      <c r="AB72" s="116"/>
      <c r="AC72" s="110"/>
      <c r="AD72" s="110"/>
      <c r="AE72" s="110"/>
      <c r="AF72" s="110"/>
      <c r="AG72" s="110"/>
      <c r="AH72" s="110"/>
      <c r="AI72" s="36" t="s">
        <v>6</v>
      </c>
      <c r="AJ72" s="38">
        <f>+COUNTIF(AB75:AH75,"休")</f>
        <v>0</v>
      </c>
      <c r="AK72" s="23"/>
      <c r="AL72" s="39"/>
      <c r="AM72" s="113"/>
      <c r="AN72" s="116"/>
      <c r="AO72" s="110"/>
      <c r="AP72" s="110"/>
      <c r="AQ72" s="110"/>
      <c r="AR72" s="110"/>
      <c r="AS72" s="110"/>
      <c r="AT72" s="110"/>
      <c r="AU72" s="36" t="s">
        <v>6</v>
      </c>
      <c r="AV72" s="38">
        <f>+COUNTIF(AN75:AT75,"休")</f>
        <v>0</v>
      </c>
      <c r="AW72" s="23"/>
      <c r="AZ72" s="113"/>
      <c r="BA72" s="116"/>
      <c r="BB72" s="110"/>
      <c r="BC72" s="110"/>
      <c r="BD72" s="110"/>
      <c r="BE72" s="110"/>
      <c r="BF72" s="110"/>
      <c r="BG72" s="110"/>
      <c r="BH72" s="36" t="s">
        <v>6</v>
      </c>
      <c r="BI72" s="38">
        <f>+COUNTIF(BA75:BG75,"休")</f>
        <v>0</v>
      </c>
      <c r="BJ72" s="23"/>
      <c r="BK72" s="39"/>
      <c r="BL72" s="113"/>
      <c r="BM72" s="116"/>
      <c r="BN72" s="110"/>
      <c r="BO72" s="110"/>
      <c r="BP72" s="110"/>
      <c r="BQ72" s="110"/>
      <c r="BR72" s="110"/>
      <c r="BS72" s="110"/>
      <c r="BT72" s="36" t="s">
        <v>6</v>
      </c>
      <c r="BU72" s="38">
        <f>+COUNTIF(BM75:BS75,"休")</f>
        <v>0</v>
      </c>
      <c r="BV72" s="23"/>
      <c r="BY72" s="113"/>
      <c r="BZ72" s="116"/>
      <c r="CA72" s="110"/>
      <c r="CB72" s="110"/>
      <c r="CC72" s="110"/>
      <c r="CD72" s="110"/>
      <c r="CE72" s="110"/>
      <c r="CF72" s="110"/>
      <c r="CG72" s="36" t="s">
        <v>6</v>
      </c>
      <c r="CH72" s="38">
        <f>+COUNTIF(BZ75:CF75,"休")</f>
        <v>0</v>
      </c>
      <c r="CI72" s="23"/>
      <c r="CJ72" s="39"/>
      <c r="CK72" s="113"/>
      <c r="CL72" s="116"/>
      <c r="CM72" s="110"/>
      <c r="CN72" s="110"/>
      <c r="CO72" s="110"/>
      <c r="CP72" s="110"/>
      <c r="CQ72" s="110"/>
      <c r="CR72" s="110"/>
      <c r="CS72" s="36" t="s">
        <v>6</v>
      </c>
      <c r="CT72" s="38">
        <f>+COUNTIF(CL75:CR75,"休")</f>
        <v>0</v>
      </c>
      <c r="CU72" s="23"/>
    </row>
    <row r="73" spans="2:99" ht="13.5" customHeight="1" x14ac:dyDescent="0.15">
      <c r="B73" s="114"/>
      <c r="C73" s="117"/>
      <c r="D73" s="111"/>
      <c r="E73" s="111"/>
      <c r="F73" s="111"/>
      <c r="G73" s="111"/>
      <c r="H73" s="111"/>
      <c r="I73" s="111"/>
      <c r="J73" s="36" t="s">
        <v>9</v>
      </c>
      <c r="K73" s="40">
        <f>+K72/K71</f>
        <v>0</v>
      </c>
      <c r="L73" s="67"/>
      <c r="M73" s="35"/>
      <c r="N73" s="114"/>
      <c r="O73" s="117"/>
      <c r="P73" s="111"/>
      <c r="Q73" s="111"/>
      <c r="R73" s="111"/>
      <c r="S73" s="111"/>
      <c r="T73" s="111"/>
      <c r="U73" s="111"/>
      <c r="V73" s="36" t="s">
        <v>9</v>
      </c>
      <c r="W73" s="40">
        <f>+W72/W71</f>
        <v>0</v>
      </c>
      <c r="X73" s="67"/>
      <c r="AA73" s="114"/>
      <c r="AB73" s="117"/>
      <c r="AC73" s="111"/>
      <c r="AD73" s="111"/>
      <c r="AE73" s="111"/>
      <c r="AF73" s="111"/>
      <c r="AG73" s="111"/>
      <c r="AH73" s="111"/>
      <c r="AI73" s="36" t="s">
        <v>9</v>
      </c>
      <c r="AJ73" s="40">
        <f>+AJ72/AJ71</f>
        <v>0</v>
      </c>
      <c r="AK73" s="67"/>
      <c r="AL73" s="35"/>
      <c r="AM73" s="114"/>
      <c r="AN73" s="117"/>
      <c r="AO73" s="111"/>
      <c r="AP73" s="111"/>
      <c r="AQ73" s="111"/>
      <c r="AR73" s="111"/>
      <c r="AS73" s="111"/>
      <c r="AT73" s="111"/>
      <c r="AU73" s="36" t="s">
        <v>9</v>
      </c>
      <c r="AV73" s="40">
        <f>+AV72/AV71</f>
        <v>0</v>
      </c>
      <c r="AW73" s="67"/>
      <c r="AZ73" s="114"/>
      <c r="BA73" s="117"/>
      <c r="BB73" s="111"/>
      <c r="BC73" s="111"/>
      <c r="BD73" s="111"/>
      <c r="BE73" s="111"/>
      <c r="BF73" s="111"/>
      <c r="BG73" s="111"/>
      <c r="BH73" s="36" t="s">
        <v>9</v>
      </c>
      <c r="BI73" s="40">
        <f>+BI72/BI71</f>
        <v>0</v>
      </c>
      <c r="BJ73" s="67"/>
      <c r="BK73" s="35"/>
      <c r="BL73" s="114"/>
      <c r="BM73" s="117"/>
      <c r="BN73" s="111"/>
      <c r="BO73" s="111"/>
      <c r="BP73" s="111"/>
      <c r="BQ73" s="111"/>
      <c r="BR73" s="111"/>
      <c r="BS73" s="111"/>
      <c r="BT73" s="36" t="s">
        <v>9</v>
      </c>
      <c r="BU73" s="40">
        <f>+BU72/BU71</f>
        <v>0</v>
      </c>
      <c r="BV73" s="67"/>
      <c r="BY73" s="114"/>
      <c r="BZ73" s="117"/>
      <c r="CA73" s="111"/>
      <c r="CB73" s="111"/>
      <c r="CC73" s="111"/>
      <c r="CD73" s="111"/>
      <c r="CE73" s="111"/>
      <c r="CF73" s="111"/>
      <c r="CG73" s="36" t="s">
        <v>9</v>
      </c>
      <c r="CH73" s="40">
        <f>+CH72/CH71</f>
        <v>0</v>
      </c>
      <c r="CI73" s="67"/>
      <c r="CJ73" s="35"/>
      <c r="CK73" s="114"/>
      <c r="CL73" s="117"/>
      <c r="CM73" s="111"/>
      <c r="CN73" s="111"/>
      <c r="CO73" s="111"/>
      <c r="CP73" s="111"/>
      <c r="CQ73" s="111"/>
      <c r="CR73" s="111"/>
      <c r="CS73" s="36" t="s">
        <v>9</v>
      </c>
      <c r="CT73" s="40" t="e">
        <f>+CT72/CT71</f>
        <v>#DIV/0!</v>
      </c>
      <c r="CU73" s="67"/>
    </row>
    <row r="74" spans="2:99" x14ac:dyDescent="0.15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15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>
        <f>+BU74/BU71</f>
        <v>0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>
        <f>+CH74/CH71</f>
        <v>0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15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55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55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55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55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55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55</v>
      </c>
      <c r="BU76" s="46" t="str">
        <f>IF(BR77="","OK",_xlfn.IFS(BR75=BS75="休","OK",BU74&gt;=2,"OK",BU74&gt;=2-BV70,"OK",BU74&lt;2,"NG"))</f>
        <v>NG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55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55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15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>通常</v>
      </c>
      <c r="BN77" s="103" t="str">
        <f t="shared" ref="BN77:BS77" si="243">IF(BN69="","",IF(BN74="","通常",IF(BN74="　","通常",BN74)))</f>
        <v>通常</v>
      </c>
      <c r="BO77" s="103" t="str">
        <f t="shared" si="243"/>
        <v>通常</v>
      </c>
      <c r="BP77" s="103" t="str">
        <f t="shared" si="243"/>
        <v>通常</v>
      </c>
      <c r="BQ77" s="103" t="str">
        <f t="shared" si="243"/>
        <v>通常</v>
      </c>
      <c r="BR77" s="103" t="str">
        <f t="shared" si="243"/>
        <v>通常</v>
      </c>
      <c r="BS77" s="103" t="str">
        <f t="shared" si="243"/>
        <v>通常</v>
      </c>
      <c r="BT77" s="104"/>
      <c r="BU77" s="67"/>
      <c r="BV77" s="67"/>
      <c r="BY77" s="23"/>
      <c r="BZ77" s="103" t="str">
        <f>IF(BZ69="","",IF(BZ74="","通常",IF(BZ74="　","通常",BZ74)))</f>
        <v>通常</v>
      </c>
      <c r="CA77" s="103" t="str">
        <f t="shared" ref="CA77:CF77" si="244">IF(CA69="","",IF(CA74="","通常",IF(CA74="　","通常",CA74)))</f>
        <v>通常</v>
      </c>
      <c r="CB77" s="103" t="str">
        <f t="shared" si="244"/>
        <v>通常</v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15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>通常実績</v>
      </c>
      <c r="BN78" s="103" t="str">
        <f t="shared" ref="BN78:BS78" si="251">IF(BN69="","",IF(BN74="","通常実績",IF(BN74="　","通常実績",BN74)))</f>
        <v>通常実績</v>
      </c>
      <c r="BO78" s="103" t="str">
        <f t="shared" si="251"/>
        <v>通常実績</v>
      </c>
      <c r="BP78" s="103" t="str">
        <f t="shared" si="251"/>
        <v>通常実績</v>
      </c>
      <c r="BQ78" s="103" t="str">
        <f t="shared" si="251"/>
        <v>通常実績</v>
      </c>
      <c r="BR78" s="103" t="str">
        <f t="shared" si="251"/>
        <v>通常実績</v>
      </c>
      <c r="BS78" s="103" t="str">
        <f t="shared" si="251"/>
        <v>通常実績</v>
      </c>
      <c r="BT78" s="104"/>
      <c r="BU78" s="67"/>
      <c r="BV78" s="67"/>
      <c r="BY78" s="23"/>
      <c r="BZ78" s="103" t="str">
        <f>IF(BZ69="","",IF(BZ74="","通常実績",IF(BZ74="　","通常実績",BZ74)))</f>
        <v>通常実績</v>
      </c>
      <c r="CA78" s="103" t="str">
        <f t="shared" ref="CA78:CF78" si="252">IF(CA69="","",IF(CA74="","通常実績",IF(CA74="　","通常実績",CA74)))</f>
        <v>通常実績</v>
      </c>
      <c r="CB78" s="103" t="str">
        <f t="shared" si="252"/>
        <v>通常実績</v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15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15">
      <c r="B80" s="90"/>
      <c r="C80" s="91">
        <f>YEAR(I67+1)</f>
        <v>2026</v>
      </c>
      <c r="D80" s="91">
        <f>MONTH(I67+1)</f>
        <v>5</v>
      </c>
      <c r="E80" s="93">
        <f>DAY(I69)+1</f>
        <v>4</v>
      </c>
      <c r="F80" s="92">
        <f>DATE(C80,D80,E80)</f>
        <v>46146</v>
      </c>
      <c r="G80" s="90"/>
      <c r="H80" s="90"/>
      <c r="J80" s="90"/>
      <c r="K80" s="90"/>
      <c r="L80" s="90"/>
      <c r="M80" s="90"/>
      <c r="N80" s="90"/>
      <c r="O80" s="91">
        <f>YEAR(U67+1)</f>
        <v>2026</v>
      </c>
      <c r="P80" s="91">
        <f>MONTH(U67+1)</f>
        <v>6</v>
      </c>
      <c r="Q80" s="93">
        <f>DAY(U69)+1</f>
        <v>29</v>
      </c>
      <c r="R80" s="92">
        <f>DATE(O80,P80,Q80)</f>
        <v>46202</v>
      </c>
      <c r="S80" s="90"/>
      <c r="T80" s="90"/>
      <c r="V80" s="90"/>
      <c r="W80" s="90"/>
      <c r="X80" s="90"/>
      <c r="AA80" s="90"/>
      <c r="AB80" s="91">
        <f>YEAR(AH67+1)</f>
        <v>2026</v>
      </c>
      <c r="AC80" s="91">
        <f>MONTH(AH67+1)</f>
        <v>8</v>
      </c>
      <c r="AD80" s="93">
        <f>DAY(AH69)+1</f>
        <v>24</v>
      </c>
      <c r="AE80" s="92">
        <f>DATE(AB80,AC80,AD80)</f>
        <v>46258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10</v>
      </c>
      <c r="AP80" s="93">
        <f>DAY(AT69)+1</f>
        <v>19</v>
      </c>
      <c r="AQ80" s="92">
        <f>DATE(AN80,AO80,AP80)</f>
        <v>46314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12</v>
      </c>
      <c r="BC80" s="93">
        <f>DAY(BG69)+1</f>
        <v>14</v>
      </c>
      <c r="BD80" s="92">
        <f>DATE(BA80,BB80,BC80)</f>
        <v>46370</v>
      </c>
      <c r="BE80" s="90"/>
      <c r="BF80" s="90"/>
      <c r="BH80" s="90"/>
      <c r="BI80" s="90"/>
      <c r="BJ80" s="90"/>
      <c r="BK80" s="90"/>
      <c r="BL80" s="90"/>
      <c r="BM80" s="91">
        <f>YEAR(BS67+1)</f>
        <v>2027</v>
      </c>
      <c r="BN80" s="91">
        <f>MONTH(BS67+1)</f>
        <v>2</v>
      </c>
      <c r="BO80" s="93">
        <f>DAY(BS69)+1</f>
        <v>8</v>
      </c>
      <c r="BP80" s="92">
        <f>DATE(BM80,BN80,BO80)</f>
        <v>46426</v>
      </c>
      <c r="BQ80" s="90"/>
      <c r="BR80" s="90"/>
      <c r="BT80" s="90"/>
      <c r="BU80" s="90"/>
      <c r="BV80" s="90"/>
      <c r="BY80" s="90"/>
      <c r="BZ80" s="91">
        <f>YEAR(CF67+1)</f>
        <v>2027</v>
      </c>
      <c r="CA80" s="91">
        <f>MONTH(CF67+1)</f>
        <v>4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2027</v>
      </c>
      <c r="CM80" s="91">
        <f>MONTH(CR67+1)</f>
        <v>5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15">
      <c r="B81" s="94"/>
      <c r="C81" s="95">
        <f>I67+1</f>
        <v>46146</v>
      </c>
      <c r="D81" s="95">
        <f t="shared" ref="D81:I81" si="254">C81+1</f>
        <v>46147</v>
      </c>
      <c r="E81" s="95">
        <f t="shared" si="254"/>
        <v>46148</v>
      </c>
      <c r="F81" s="95">
        <f t="shared" si="254"/>
        <v>46149</v>
      </c>
      <c r="G81" s="95">
        <f t="shared" si="254"/>
        <v>46150</v>
      </c>
      <c r="H81" s="95">
        <f t="shared" si="254"/>
        <v>46151</v>
      </c>
      <c r="I81" s="95">
        <f t="shared" si="254"/>
        <v>46152</v>
      </c>
      <c r="J81" s="94"/>
      <c r="K81" s="94"/>
      <c r="L81" s="94"/>
      <c r="M81" s="94"/>
      <c r="N81" s="94"/>
      <c r="O81" s="95">
        <f>U67+1</f>
        <v>46202</v>
      </c>
      <c r="P81" s="95">
        <f t="shared" ref="P81:U81" si="255">O81+1</f>
        <v>46203</v>
      </c>
      <c r="Q81" s="95">
        <f t="shared" si="255"/>
        <v>46204</v>
      </c>
      <c r="R81" s="95">
        <f t="shared" si="255"/>
        <v>46205</v>
      </c>
      <c r="S81" s="95">
        <f t="shared" si="255"/>
        <v>46206</v>
      </c>
      <c r="T81" s="95">
        <f t="shared" si="255"/>
        <v>46207</v>
      </c>
      <c r="U81" s="95">
        <f t="shared" si="255"/>
        <v>46208</v>
      </c>
      <c r="V81" s="94"/>
      <c r="W81" s="94"/>
      <c r="X81" s="94"/>
      <c r="AA81" s="94"/>
      <c r="AB81" s="95">
        <f>AH67+1</f>
        <v>46258</v>
      </c>
      <c r="AC81" s="95">
        <f t="shared" ref="AC81:AH81" si="256">AB81+1</f>
        <v>46259</v>
      </c>
      <c r="AD81" s="95">
        <f t="shared" si="256"/>
        <v>46260</v>
      </c>
      <c r="AE81" s="95">
        <f t="shared" si="256"/>
        <v>46261</v>
      </c>
      <c r="AF81" s="95">
        <f t="shared" si="256"/>
        <v>46262</v>
      </c>
      <c r="AG81" s="95">
        <f t="shared" si="256"/>
        <v>46263</v>
      </c>
      <c r="AH81" s="95">
        <f t="shared" si="256"/>
        <v>46264</v>
      </c>
      <c r="AI81" s="94"/>
      <c r="AJ81" s="94"/>
      <c r="AK81" s="94"/>
      <c r="AL81" s="94"/>
      <c r="AM81" s="94"/>
      <c r="AN81" s="95">
        <f>AT67+1</f>
        <v>46314</v>
      </c>
      <c r="AO81" s="95">
        <f t="shared" ref="AO81:AT81" si="257">AN81+1</f>
        <v>46315</v>
      </c>
      <c r="AP81" s="95">
        <f t="shared" si="257"/>
        <v>46316</v>
      </c>
      <c r="AQ81" s="95">
        <f t="shared" si="257"/>
        <v>46317</v>
      </c>
      <c r="AR81" s="95">
        <f t="shared" si="257"/>
        <v>46318</v>
      </c>
      <c r="AS81" s="95">
        <f t="shared" si="257"/>
        <v>46319</v>
      </c>
      <c r="AT81" s="95">
        <f t="shared" si="257"/>
        <v>46320</v>
      </c>
      <c r="AU81" s="94"/>
      <c r="AV81" s="94"/>
      <c r="AW81" s="94"/>
      <c r="AZ81" s="94"/>
      <c r="BA81" s="95">
        <f>BG67+1</f>
        <v>46370</v>
      </c>
      <c r="BB81" s="95">
        <f t="shared" ref="BB81:BG81" si="258">BA81+1</f>
        <v>46371</v>
      </c>
      <c r="BC81" s="95">
        <f t="shared" si="258"/>
        <v>46372</v>
      </c>
      <c r="BD81" s="95">
        <f t="shared" si="258"/>
        <v>46373</v>
      </c>
      <c r="BE81" s="95">
        <f t="shared" si="258"/>
        <v>46374</v>
      </c>
      <c r="BF81" s="95">
        <f t="shared" si="258"/>
        <v>46375</v>
      </c>
      <c r="BG81" s="95">
        <f t="shared" si="258"/>
        <v>46376</v>
      </c>
      <c r="BH81" s="94"/>
      <c r="BI81" s="94"/>
      <c r="BJ81" s="94"/>
      <c r="BK81" s="94"/>
      <c r="BL81" s="94"/>
      <c r="BM81" s="95">
        <f>BS67+1</f>
        <v>46426</v>
      </c>
      <c r="BN81" s="95">
        <f t="shared" ref="BN81:BS81" si="259">BM81+1</f>
        <v>46427</v>
      </c>
      <c r="BO81" s="95">
        <f t="shared" si="259"/>
        <v>46428</v>
      </c>
      <c r="BP81" s="95">
        <f t="shared" si="259"/>
        <v>46429</v>
      </c>
      <c r="BQ81" s="95">
        <f t="shared" si="259"/>
        <v>46430</v>
      </c>
      <c r="BR81" s="95">
        <f t="shared" si="259"/>
        <v>46431</v>
      </c>
      <c r="BS81" s="95">
        <f t="shared" si="259"/>
        <v>46432</v>
      </c>
      <c r="BT81" s="94"/>
      <c r="BU81" s="94"/>
      <c r="BV81" s="94"/>
      <c r="BY81" s="94"/>
      <c r="BZ81" s="95">
        <f>CF67+1</f>
        <v>46482</v>
      </c>
      <c r="CA81" s="95">
        <f t="shared" ref="CA81" si="260">BZ81+1</f>
        <v>46483</v>
      </c>
      <c r="CB81" s="95">
        <f t="shared" ref="CB81" si="261">CA81+1</f>
        <v>46484</v>
      </c>
      <c r="CC81" s="95">
        <f t="shared" ref="CC81" si="262">CB81+1</f>
        <v>46485</v>
      </c>
      <c r="CD81" s="95">
        <f t="shared" ref="CD81" si="263">CC81+1</f>
        <v>46486</v>
      </c>
      <c r="CE81" s="95">
        <f t="shared" ref="CE81" si="264">CD81+1</f>
        <v>46487</v>
      </c>
      <c r="CF81" s="95">
        <f t="shared" ref="CF81" si="265">CE81+1</f>
        <v>46488</v>
      </c>
      <c r="CG81" s="94"/>
      <c r="CH81" s="94"/>
      <c r="CI81" s="94"/>
      <c r="CJ81" s="94"/>
      <c r="CK81" s="94"/>
      <c r="CL81" s="95">
        <f>CR67+1</f>
        <v>46538</v>
      </c>
      <c r="CM81" s="95">
        <f t="shared" ref="CM81" si="266">CL81+1</f>
        <v>46539</v>
      </c>
      <c r="CN81" s="95">
        <f t="shared" ref="CN81" si="267">CM81+1</f>
        <v>46540</v>
      </c>
      <c r="CO81" s="95">
        <f t="shared" ref="CO81" si="268">CN81+1</f>
        <v>46541</v>
      </c>
      <c r="CP81" s="95">
        <f t="shared" ref="CP81" si="269">CO81+1</f>
        <v>46542</v>
      </c>
      <c r="CQ81" s="95">
        <f t="shared" ref="CQ81" si="270">CP81+1</f>
        <v>46543</v>
      </c>
      <c r="CR81" s="95">
        <f t="shared" ref="CR81" si="271">CQ81+1</f>
        <v>46544</v>
      </c>
      <c r="CS81" s="94"/>
      <c r="CT81" s="94"/>
      <c r="CU81" s="94"/>
    </row>
    <row r="82" spans="2:99" ht="13.5" customHeight="1" collapsed="1" x14ac:dyDescent="0.15">
      <c r="B82" s="79" t="s">
        <v>19</v>
      </c>
      <c r="C82" s="118">
        <f>DATE($C80,$D80,1)</f>
        <v>46143</v>
      </c>
      <c r="D82" s="119"/>
      <c r="E82" s="119"/>
      <c r="F82" s="119"/>
      <c r="G82" s="119"/>
      <c r="H82" s="119"/>
      <c r="I82" s="119"/>
      <c r="J82" s="119"/>
      <c r="K82" s="120"/>
      <c r="L82" s="105"/>
      <c r="M82" s="9"/>
      <c r="N82" s="79" t="s">
        <v>19</v>
      </c>
      <c r="O82" s="118">
        <f>DATE($O80,$P80,1)</f>
        <v>46174</v>
      </c>
      <c r="P82" s="119"/>
      <c r="Q82" s="119"/>
      <c r="R82" s="119"/>
      <c r="S82" s="119"/>
      <c r="T82" s="119"/>
      <c r="U82" s="119"/>
      <c r="V82" s="119"/>
      <c r="W82" s="120"/>
      <c r="X82" s="105"/>
      <c r="AA82" s="79" t="s">
        <v>19</v>
      </c>
      <c r="AB82" s="118">
        <f>DATE($AB80,$AC80,1)</f>
        <v>46235</v>
      </c>
      <c r="AC82" s="119"/>
      <c r="AD82" s="119"/>
      <c r="AE82" s="119"/>
      <c r="AF82" s="119"/>
      <c r="AG82" s="119"/>
      <c r="AH82" s="119"/>
      <c r="AI82" s="119"/>
      <c r="AJ82" s="120"/>
      <c r="AK82" s="105"/>
      <c r="AL82" s="9"/>
      <c r="AM82" s="79" t="s">
        <v>19</v>
      </c>
      <c r="AN82" s="118">
        <f>DATE($AN80,$AO80,1)</f>
        <v>46296</v>
      </c>
      <c r="AO82" s="119"/>
      <c r="AP82" s="119"/>
      <c r="AQ82" s="119"/>
      <c r="AR82" s="119"/>
      <c r="AS82" s="119"/>
      <c r="AT82" s="119"/>
      <c r="AU82" s="119"/>
      <c r="AV82" s="120"/>
      <c r="AW82" s="105"/>
      <c r="AZ82" s="79" t="s">
        <v>19</v>
      </c>
      <c r="BA82" s="118">
        <f>DATE(BA80,BB80,1)</f>
        <v>46357</v>
      </c>
      <c r="BB82" s="119"/>
      <c r="BC82" s="119"/>
      <c r="BD82" s="119"/>
      <c r="BE82" s="119"/>
      <c r="BF82" s="119"/>
      <c r="BG82" s="119"/>
      <c r="BH82" s="119"/>
      <c r="BI82" s="120"/>
      <c r="BJ82" s="105"/>
      <c r="BK82" s="9"/>
      <c r="BL82" s="79" t="s">
        <v>19</v>
      </c>
      <c r="BM82" s="118">
        <f>DATE(BM80,BN80,1)</f>
        <v>46419</v>
      </c>
      <c r="BN82" s="119"/>
      <c r="BO82" s="119"/>
      <c r="BP82" s="119"/>
      <c r="BQ82" s="119"/>
      <c r="BR82" s="119"/>
      <c r="BS82" s="119"/>
      <c r="BT82" s="119"/>
      <c r="BU82" s="120"/>
      <c r="BV82" s="105"/>
      <c r="BY82" s="79" t="s">
        <v>19</v>
      </c>
      <c r="BZ82" s="118">
        <f>DATE(BZ80,CA80,1)</f>
        <v>46478</v>
      </c>
      <c r="CA82" s="119"/>
      <c r="CB82" s="119"/>
      <c r="CC82" s="119"/>
      <c r="CD82" s="119"/>
      <c r="CE82" s="119"/>
      <c r="CF82" s="119"/>
      <c r="CG82" s="119"/>
      <c r="CH82" s="120"/>
      <c r="CI82" s="105"/>
      <c r="CJ82" s="9"/>
      <c r="CK82" s="79" t="s">
        <v>19</v>
      </c>
      <c r="CL82" s="118">
        <f>DATE(CL80,CM80,1)</f>
        <v>46508</v>
      </c>
      <c r="CM82" s="119"/>
      <c r="CN82" s="119"/>
      <c r="CO82" s="119"/>
      <c r="CP82" s="119"/>
      <c r="CQ82" s="119"/>
      <c r="CR82" s="119"/>
      <c r="CS82" s="119"/>
      <c r="CT82" s="120"/>
      <c r="CU82" s="105"/>
    </row>
    <row r="83" spans="2:99" x14ac:dyDescent="0.15">
      <c r="B83" s="33" t="s">
        <v>20</v>
      </c>
      <c r="C83" s="29">
        <f>IF(I67&lt;$G$8,I69+1,"")</f>
        <v>46146</v>
      </c>
      <c r="D83" s="30">
        <f t="shared" ref="D83:I83" si="272">IF(C81&lt;$G$8,C83+1,"")</f>
        <v>46147</v>
      </c>
      <c r="E83" s="30">
        <f t="shared" si="272"/>
        <v>46148</v>
      </c>
      <c r="F83" s="30">
        <f t="shared" si="272"/>
        <v>46149</v>
      </c>
      <c r="G83" s="30">
        <f t="shared" si="272"/>
        <v>46150</v>
      </c>
      <c r="H83" s="30">
        <f t="shared" si="272"/>
        <v>46151</v>
      </c>
      <c r="I83" s="30">
        <f t="shared" si="272"/>
        <v>46152</v>
      </c>
      <c r="J83" s="31" t="s">
        <v>54</v>
      </c>
      <c r="K83" s="32">
        <f>+COUNTIFS(C84:I84,"土",C88:I88,"")+COUNTIFS(C84:I84,"日",C88:I88,"")+COUNTIFS(祝日,C81)+COUNTIFS(祝日,D81)+COUNTIFS(祝日,E81)+COUNTIFS(祝日,F81)+COUNTIFS(祝日,G81)</f>
        <v>4</v>
      </c>
      <c r="L83" s="23"/>
      <c r="M83" s="9"/>
      <c r="N83" s="33" t="s">
        <v>20</v>
      </c>
      <c r="O83" s="29">
        <f>IF(U67&lt;$G$8,U69+1,"")</f>
        <v>46202</v>
      </c>
      <c r="P83" s="30">
        <f t="shared" ref="P83:U83" si="273">IF(O81&lt;$G$8,O83+1,"")</f>
        <v>46203</v>
      </c>
      <c r="Q83" s="30">
        <f t="shared" si="273"/>
        <v>46204</v>
      </c>
      <c r="R83" s="30">
        <f t="shared" si="273"/>
        <v>46205</v>
      </c>
      <c r="S83" s="30">
        <f t="shared" si="273"/>
        <v>46206</v>
      </c>
      <c r="T83" s="30">
        <f t="shared" si="273"/>
        <v>46207</v>
      </c>
      <c r="U83" s="30">
        <f t="shared" si="273"/>
        <v>46208</v>
      </c>
      <c r="V83" s="31" t="s">
        <v>54</v>
      </c>
      <c r="W83" s="32">
        <f>+COUNTIFS(O84:U84,"土",O88:U88,"")+COUNTIFS(O84:U84,"日",O88:U88,"")+COUNTIFS(祝日,O81)+COUNTIFS(祝日,P81)+COUNTIFS(祝日,Q81)+COUNTIFS(祝日,R81)+COUNTIFS(祝日,S81)</f>
        <v>2</v>
      </c>
      <c r="X83" s="23"/>
      <c r="AA83" s="33" t="s">
        <v>20</v>
      </c>
      <c r="AB83" s="29">
        <f>IF(AH67&lt;$G$8,AH69+1,"")</f>
        <v>46258</v>
      </c>
      <c r="AC83" s="30">
        <f t="shared" ref="AC83:AH83" si="274">IF(AB81&lt;$G$8,AB83+1,"")</f>
        <v>46259</v>
      </c>
      <c r="AD83" s="30">
        <f t="shared" si="274"/>
        <v>46260</v>
      </c>
      <c r="AE83" s="30">
        <f t="shared" si="274"/>
        <v>46261</v>
      </c>
      <c r="AF83" s="30">
        <f t="shared" si="274"/>
        <v>46262</v>
      </c>
      <c r="AG83" s="30">
        <f t="shared" si="274"/>
        <v>46263</v>
      </c>
      <c r="AH83" s="30">
        <f t="shared" si="274"/>
        <v>46264</v>
      </c>
      <c r="AI83" s="31" t="s">
        <v>54</v>
      </c>
      <c r="AJ83" s="32">
        <f>+COUNTIFS(AB84:AH84,"土",AB88:AH88,"")+COUNTIFS(AB84:AH84,"日",AB88:AH88,"")+COUNTIFS(祝日,AB81)+COUNTIFS(祝日,AC81)+COUNTIFS(祝日,AD81)+COUNTIFS(祝日,AE81)+COUNTIFS(祝日,AF81)</f>
        <v>2</v>
      </c>
      <c r="AK83" s="23"/>
      <c r="AL83" s="9"/>
      <c r="AM83" s="33" t="s">
        <v>20</v>
      </c>
      <c r="AN83" s="29">
        <f>IF(AT67&lt;$G$8,AT69+1,"")</f>
        <v>46314</v>
      </c>
      <c r="AO83" s="30">
        <f t="shared" ref="AO83:AT83" si="275">IF(AN81&lt;$G$8,AN83+1,"")</f>
        <v>46315</v>
      </c>
      <c r="AP83" s="30">
        <f t="shared" si="275"/>
        <v>46316</v>
      </c>
      <c r="AQ83" s="30">
        <f t="shared" si="275"/>
        <v>46317</v>
      </c>
      <c r="AR83" s="30">
        <f t="shared" si="275"/>
        <v>46318</v>
      </c>
      <c r="AS83" s="30">
        <f t="shared" si="275"/>
        <v>46319</v>
      </c>
      <c r="AT83" s="30">
        <f t="shared" si="275"/>
        <v>46320</v>
      </c>
      <c r="AU83" s="31" t="s">
        <v>54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46370</v>
      </c>
      <c r="BB83" s="30">
        <f t="shared" ref="BB83:BG83" si="276">IF(BA81&lt;$G$8,BA83+1,"")</f>
        <v>46371</v>
      </c>
      <c r="BC83" s="30">
        <f t="shared" si="276"/>
        <v>46372</v>
      </c>
      <c r="BD83" s="30">
        <f t="shared" si="276"/>
        <v>46373</v>
      </c>
      <c r="BE83" s="30">
        <f t="shared" si="276"/>
        <v>46374</v>
      </c>
      <c r="BF83" s="30">
        <f t="shared" si="276"/>
        <v>46375</v>
      </c>
      <c r="BG83" s="30">
        <f t="shared" si="276"/>
        <v>46376</v>
      </c>
      <c r="BH83" s="31" t="s">
        <v>54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>
        <f>IF(BS67&lt;$G$8,BS69+1,"")</f>
        <v>46426</v>
      </c>
      <c r="BN83" s="30">
        <f t="shared" ref="BN83:BS83" si="277">IF(BM81&lt;$G$8,BM83+1,"")</f>
        <v>46427</v>
      </c>
      <c r="BO83" s="30">
        <f t="shared" si="277"/>
        <v>46428</v>
      </c>
      <c r="BP83" s="30">
        <f t="shared" si="277"/>
        <v>46429</v>
      </c>
      <c r="BQ83" s="30">
        <f t="shared" si="277"/>
        <v>46430</v>
      </c>
      <c r="BR83" s="30">
        <f t="shared" si="277"/>
        <v>46431</v>
      </c>
      <c r="BS83" s="30">
        <f t="shared" si="277"/>
        <v>46432</v>
      </c>
      <c r="BT83" s="31" t="s">
        <v>54</v>
      </c>
      <c r="BU83" s="32">
        <f>+COUNTIFS(BM84:BS84,"土",BM88:BS88,"")+COUNTIFS(BM84:BS84,"日",BM88:BS88,"")+COUNTIFS(祝日,BM81)+COUNTIFS(祝日,BN81)+COUNTIFS(祝日,BO81)+COUNTIFS(祝日,BP81)+COUNTIFS(祝日,BQ81)</f>
        <v>3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54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54</v>
      </c>
      <c r="CT83" s="32">
        <f>+COUNTIFS(CL84:CR84,"土",CL88:CR88,"")+COUNTIFS(CL84:CR84,"日",CL88:CR88,"")+COUNTIFS(祝日,CL81)+COUNTIFS(祝日,CM81)+COUNTIFS(祝日,CN81)+COUNTIFS(祝日,CO81)+COUNTIFS(祝日,CP81)</f>
        <v>0</v>
      </c>
      <c r="CU83" s="23"/>
    </row>
    <row r="84" spans="2:99" x14ac:dyDescent="0.15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>月</v>
      </c>
      <c r="BN84" s="80" t="str">
        <f>IF(BN83="","","火")</f>
        <v>火</v>
      </c>
      <c r="BO84" s="80" t="str">
        <f>IF(BO83="","","水")</f>
        <v>水</v>
      </c>
      <c r="BP84" s="80" t="str">
        <f>IF(BP83="","","木")</f>
        <v>木</v>
      </c>
      <c r="BQ84" s="80" t="str">
        <f>IF(BQ83="","","金")</f>
        <v>金</v>
      </c>
      <c r="BR84" s="80" t="str">
        <f>IF(BR83="","","土")</f>
        <v>土</v>
      </c>
      <c r="BS84" s="80" t="str">
        <f>IF(BS83="","","日")</f>
        <v>日</v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15">
      <c r="B85" s="112" t="s">
        <v>8</v>
      </c>
      <c r="C85" s="115"/>
      <c r="D85" s="109"/>
      <c r="E85" s="109"/>
      <c r="F85" s="109"/>
      <c r="G85" s="109"/>
      <c r="H85" s="109"/>
      <c r="I85" s="109"/>
      <c r="J85" s="36" t="s">
        <v>2</v>
      </c>
      <c r="K85" s="96">
        <f>COUNT(C83:I83)-K84</f>
        <v>7</v>
      </c>
      <c r="L85" s="106"/>
      <c r="M85" s="35"/>
      <c r="N85" s="112" t="s">
        <v>8</v>
      </c>
      <c r="O85" s="115"/>
      <c r="P85" s="109"/>
      <c r="Q85" s="109"/>
      <c r="R85" s="109"/>
      <c r="S85" s="109"/>
      <c r="T85" s="109"/>
      <c r="U85" s="109"/>
      <c r="V85" s="36" t="s">
        <v>2</v>
      </c>
      <c r="W85" s="96">
        <f>COUNT(O83:U83)-W84</f>
        <v>7</v>
      </c>
      <c r="X85" s="106"/>
      <c r="AA85" s="112" t="s">
        <v>8</v>
      </c>
      <c r="AB85" s="115"/>
      <c r="AC85" s="109"/>
      <c r="AD85" s="109"/>
      <c r="AE85" s="109"/>
      <c r="AF85" s="109"/>
      <c r="AG85" s="109"/>
      <c r="AH85" s="109"/>
      <c r="AI85" s="36" t="s">
        <v>2</v>
      </c>
      <c r="AJ85" s="96">
        <f>COUNT(AB83:AH83)-AJ84</f>
        <v>7</v>
      </c>
      <c r="AK85" s="106"/>
      <c r="AL85" s="35"/>
      <c r="AM85" s="112" t="s">
        <v>8</v>
      </c>
      <c r="AN85" s="115"/>
      <c r="AO85" s="109"/>
      <c r="AP85" s="109"/>
      <c r="AQ85" s="109"/>
      <c r="AR85" s="109"/>
      <c r="AS85" s="109"/>
      <c r="AT85" s="109"/>
      <c r="AU85" s="36" t="s">
        <v>2</v>
      </c>
      <c r="AV85" s="96">
        <f>COUNT(AN83:AT83)-AV84</f>
        <v>7</v>
      </c>
      <c r="AW85" s="106"/>
      <c r="AZ85" s="112" t="s">
        <v>8</v>
      </c>
      <c r="BA85" s="115"/>
      <c r="BB85" s="109"/>
      <c r="BC85" s="109"/>
      <c r="BD85" s="109"/>
      <c r="BE85" s="109"/>
      <c r="BF85" s="109"/>
      <c r="BG85" s="109"/>
      <c r="BH85" s="36" t="s">
        <v>2</v>
      </c>
      <c r="BI85" s="96">
        <f>COUNT(BA83:BG83)-BI84</f>
        <v>7</v>
      </c>
      <c r="BJ85" s="106"/>
      <c r="BK85" s="35"/>
      <c r="BL85" s="112" t="s">
        <v>8</v>
      </c>
      <c r="BM85" s="115"/>
      <c r="BN85" s="109"/>
      <c r="BO85" s="109"/>
      <c r="BP85" s="109"/>
      <c r="BQ85" s="109"/>
      <c r="BR85" s="109"/>
      <c r="BS85" s="109"/>
      <c r="BT85" s="36" t="s">
        <v>2</v>
      </c>
      <c r="BU85" s="96">
        <f>COUNT(BM83:BS83)-BU84</f>
        <v>7</v>
      </c>
      <c r="BV85" s="106"/>
      <c r="BY85" s="112" t="s">
        <v>8</v>
      </c>
      <c r="BZ85" s="115"/>
      <c r="CA85" s="109"/>
      <c r="CB85" s="109"/>
      <c r="CC85" s="109"/>
      <c r="CD85" s="109"/>
      <c r="CE85" s="109"/>
      <c r="CF85" s="109"/>
      <c r="CG85" s="36" t="s">
        <v>2</v>
      </c>
      <c r="CH85" s="96">
        <f>COUNT(BZ83:CF83)-CH84</f>
        <v>0</v>
      </c>
      <c r="CI85" s="106"/>
      <c r="CJ85" s="35"/>
      <c r="CK85" s="112" t="s">
        <v>8</v>
      </c>
      <c r="CL85" s="115"/>
      <c r="CM85" s="109"/>
      <c r="CN85" s="109"/>
      <c r="CO85" s="109"/>
      <c r="CP85" s="109"/>
      <c r="CQ85" s="109"/>
      <c r="CR85" s="109"/>
      <c r="CS85" s="36" t="s">
        <v>2</v>
      </c>
      <c r="CT85" s="96">
        <f>COUNT(CL83:CR83)-CT84</f>
        <v>0</v>
      </c>
      <c r="CU85" s="106"/>
    </row>
    <row r="86" spans="2:99" ht="13.5" customHeight="1" x14ac:dyDescent="0.15">
      <c r="B86" s="113"/>
      <c r="C86" s="116"/>
      <c r="D86" s="110"/>
      <c r="E86" s="110"/>
      <c r="F86" s="110"/>
      <c r="G86" s="110"/>
      <c r="H86" s="110"/>
      <c r="I86" s="110"/>
      <c r="J86" s="36" t="s">
        <v>6</v>
      </c>
      <c r="K86" s="38">
        <f>+COUNTIF(C89:I89,"休")</f>
        <v>0</v>
      </c>
      <c r="L86" s="23"/>
      <c r="M86" s="39"/>
      <c r="N86" s="113"/>
      <c r="O86" s="116"/>
      <c r="P86" s="110"/>
      <c r="Q86" s="110"/>
      <c r="R86" s="110"/>
      <c r="S86" s="110"/>
      <c r="T86" s="110"/>
      <c r="U86" s="110"/>
      <c r="V86" s="36" t="s">
        <v>6</v>
      </c>
      <c r="W86" s="38">
        <f>+COUNTIF(O89:U89,"休")</f>
        <v>0</v>
      </c>
      <c r="X86" s="23"/>
      <c r="AA86" s="113"/>
      <c r="AB86" s="116"/>
      <c r="AC86" s="110"/>
      <c r="AD86" s="110"/>
      <c r="AE86" s="110"/>
      <c r="AF86" s="110"/>
      <c r="AG86" s="110"/>
      <c r="AH86" s="110"/>
      <c r="AI86" s="36" t="s">
        <v>6</v>
      </c>
      <c r="AJ86" s="38">
        <f>+COUNTIF(AB89:AH89,"休")</f>
        <v>0</v>
      </c>
      <c r="AK86" s="23"/>
      <c r="AL86" s="39"/>
      <c r="AM86" s="113"/>
      <c r="AN86" s="116"/>
      <c r="AO86" s="110"/>
      <c r="AP86" s="110"/>
      <c r="AQ86" s="110"/>
      <c r="AR86" s="110"/>
      <c r="AS86" s="110"/>
      <c r="AT86" s="110"/>
      <c r="AU86" s="36" t="s">
        <v>6</v>
      </c>
      <c r="AV86" s="38">
        <f>+COUNTIF(AN89:AT89,"休")</f>
        <v>0</v>
      </c>
      <c r="AW86" s="23"/>
      <c r="AZ86" s="113"/>
      <c r="BA86" s="116"/>
      <c r="BB86" s="110"/>
      <c r="BC86" s="110"/>
      <c r="BD86" s="110"/>
      <c r="BE86" s="110"/>
      <c r="BF86" s="110"/>
      <c r="BG86" s="110"/>
      <c r="BH86" s="36" t="s">
        <v>6</v>
      </c>
      <c r="BI86" s="38">
        <f>+COUNTIF(BA89:BG89,"休")</f>
        <v>0</v>
      </c>
      <c r="BJ86" s="23"/>
      <c r="BK86" s="39"/>
      <c r="BL86" s="113"/>
      <c r="BM86" s="116"/>
      <c r="BN86" s="110"/>
      <c r="BO86" s="110"/>
      <c r="BP86" s="110"/>
      <c r="BQ86" s="110"/>
      <c r="BR86" s="110"/>
      <c r="BS86" s="110"/>
      <c r="BT86" s="36" t="s">
        <v>6</v>
      </c>
      <c r="BU86" s="38">
        <f>+COUNTIF(BM89:BS89,"休")</f>
        <v>0</v>
      </c>
      <c r="BV86" s="23"/>
      <c r="BY86" s="113"/>
      <c r="BZ86" s="116"/>
      <c r="CA86" s="110"/>
      <c r="CB86" s="110"/>
      <c r="CC86" s="110"/>
      <c r="CD86" s="110"/>
      <c r="CE86" s="110"/>
      <c r="CF86" s="110"/>
      <c r="CG86" s="36" t="s">
        <v>6</v>
      </c>
      <c r="CH86" s="38">
        <f>+COUNTIF(BZ89:CF89,"休")</f>
        <v>0</v>
      </c>
      <c r="CI86" s="23"/>
      <c r="CJ86" s="39"/>
      <c r="CK86" s="113"/>
      <c r="CL86" s="116"/>
      <c r="CM86" s="110"/>
      <c r="CN86" s="110"/>
      <c r="CO86" s="110"/>
      <c r="CP86" s="110"/>
      <c r="CQ86" s="110"/>
      <c r="CR86" s="110"/>
      <c r="CS86" s="36" t="s">
        <v>6</v>
      </c>
      <c r="CT86" s="38">
        <f>+COUNTIF(CL89:CR89,"休")</f>
        <v>0</v>
      </c>
      <c r="CU86" s="23"/>
    </row>
    <row r="87" spans="2:99" ht="13.5" customHeight="1" x14ac:dyDescent="0.15">
      <c r="B87" s="114"/>
      <c r="C87" s="117"/>
      <c r="D87" s="111"/>
      <c r="E87" s="111"/>
      <c r="F87" s="111"/>
      <c r="G87" s="111"/>
      <c r="H87" s="111"/>
      <c r="I87" s="111"/>
      <c r="J87" s="36" t="s">
        <v>9</v>
      </c>
      <c r="K87" s="40">
        <f>+K86/K85</f>
        <v>0</v>
      </c>
      <c r="L87" s="67"/>
      <c r="M87" s="35"/>
      <c r="N87" s="114"/>
      <c r="O87" s="117"/>
      <c r="P87" s="111"/>
      <c r="Q87" s="111"/>
      <c r="R87" s="111"/>
      <c r="S87" s="111"/>
      <c r="T87" s="111"/>
      <c r="U87" s="111"/>
      <c r="V87" s="36" t="s">
        <v>9</v>
      </c>
      <c r="W87" s="40">
        <f>+W86/W85</f>
        <v>0</v>
      </c>
      <c r="X87" s="67"/>
      <c r="AA87" s="114"/>
      <c r="AB87" s="117"/>
      <c r="AC87" s="111"/>
      <c r="AD87" s="111"/>
      <c r="AE87" s="111"/>
      <c r="AF87" s="111"/>
      <c r="AG87" s="111"/>
      <c r="AH87" s="111"/>
      <c r="AI87" s="36" t="s">
        <v>9</v>
      </c>
      <c r="AJ87" s="40">
        <f>+AJ86/AJ85</f>
        <v>0</v>
      </c>
      <c r="AK87" s="67"/>
      <c r="AL87" s="35"/>
      <c r="AM87" s="114"/>
      <c r="AN87" s="117"/>
      <c r="AO87" s="111"/>
      <c r="AP87" s="111"/>
      <c r="AQ87" s="111"/>
      <c r="AR87" s="111"/>
      <c r="AS87" s="111"/>
      <c r="AT87" s="111"/>
      <c r="AU87" s="36" t="s">
        <v>9</v>
      </c>
      <c r="AV87" s="40">
        <f>+AV86/AV85</f>
        <v>0</v>
      </c>
      <c r="AW87" s="67"/>
      <c r="AZ87" s="114"/>
      <c r="BA87" s="117"/>
      <c r="BB87" s="111"/>
      <c r="BC87" s="111"/>
      <c r="BD87" s="111"/>
      <c r="BE87" s="111"/>
      <c r="BF87" s="111"/>
      <c r="BG87" s="111"/>
      <c r="BH87" s="36" t="s">
        <v>9</v>
      </c>
      <c r="BI87" s="40">
        <f>+BI86/BI85</f>
        <v>0</v>
      </c>
      <c r="BJ87" s="67"/>
      <c r="BK87" s="35"/>
      <c r="BL87" s="114"/>
      <c r="BM87" s="117"/>
      <c r="BN87" s="111"/>
      <c r="BO87" s="111"/>
      <c r="BP87" s="111"/>
      <c r="BQ87" s="111"/>
      <c r="BR87" s="111"/>
      <c r="BS87" s="111"/>
      <c r="BT87" s="36" t="s">
        <v>9</v>
      </c>
      <c r="BU87" s="40">
        <f>+BU86/BU85</f>
        <v>0</v>
      </c>
      <c r="BV87" s="67"/>
      <c r="BY87" s="114"/>
      <c r="BZ87" s="117"/>
      <c r="CA87" s="111"/>
      <c r="CB87" s="111"/>
      <c r="CC87" s="111"/>
      <c r="CD87" s="111"/>
      <c r="CE87" s="111"/>
      <c r="CF87" s="111"/>
      <c r="CG87" s="36" t="s">
        <v>9</v>
      </c>
      <c r="CH87" s="40" t="e">
        <f>+CH86/CH85</f>
        <v>#DIV/0!</v>
      </c>
      <c r="CI87" s="67"/>
      <c r="CJ87" s="35"/>
      <c r="CK87" s="114"/>
      <c r="CL87" s="117"/>
      <c r="CM87" s="111"/>
      <c r="CN87" s="111"/>
      <c r="CO87" s="111"/>
      <c r="CP87" s="111"/>
      <c r="CQ87" s="111"/>
      <c r="CR87" s="111"/>
      <c r="CS87" s="36" t="s">
        <v>9</v>
      </c>
      <c r="CT87" s="40" t="e">
        <f>+CT86/CT85</f>
        <v>#DIV/0!</v>
      </c>
      <c r="CU87" s="67"/>
    </row>
    <row r="88" spans="2:99" x14ac:dyDescent="0.15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15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>
        <f>+BU88/BU85</f>
        <v>0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15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55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55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55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55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55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55</v>
      </c>
      <c r="BU90" s="46" t="str">
        <f>IF(BR91="","OK",_xlfn.IFS(BR89=BS89="休","OK",BU88&gt;=2,"OK",BU88&gt;=2-BV84,"OK",BU88&lt;2,"NG"))</f>
        <v>NG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55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55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15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>通常</v>
      </c>
      <c r="BN91" s="103" t="str">
        <f t="shared" ref="BN91:BS91" si="295">IF(BN83="","",IF(BN88="","通常",IF(BN88="　","通常",BN88)))</f>
        <v>通常</v>
      </c>
      <c r="BO91" s="103" t="str">
        <f t="shared" si="295"/>
        <v>通常</v>
      </c>
      <c r="BP91" s="103" t="str">
        <f t="shared" si="295"/>
        <v>通常</v>
      </c>
      <c r="BQ91" s="103" t="str">
        <f t="shared" si="295"/>
        <v>通常</v>
      </c>
      <c r="BR91" s="103" t="str">
        <f t="shared" si="295"/>
        <v>通常</v>
      </c>
      <c r="BS91" s="103" t="str">
        <f t="shared" si="295"/>
        <v>通常</v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15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>通常実績</v>
      </c>
      <c r="BN92" s="103" t="str">
        <f t="shared" ref="BN92:BS92" si="303">IF(BN83="","",IF(BN88="","通常実績",IF(BN88="　","通常実績",BN88)))</f>
        <v>通常実績</v>
      </c>
      <c r="BO92" s="103" t="str">
        <f t="shared" si="303"/>
        <v>通常実績</v>
      </c>
      <c r="BP92" s="103" t="str">
        <f t="shared" si="303"/>
        <v>通常実績</v>
      </c>
      <c r="BQ92" s="103" t="str">
        <f t="shared" si="303"/>
        <v>通常実績</v>
      </c>
      <c r="BR92" s="103" t="str">
        <f t="shared" si="303"/>
        <v>通常実績</v>
      </c>
      <c r="BS92" s="103" t="str">
        <f t="shared" si="303"/>
        <v>通常実績</v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15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15">
      <c r="B94" s="90"/>
      <c r="C94" s="91">
        <f>YEAR(I81+1)</f>
        <v>2026</v>
      </c>
      <c r="D94" s="91">
        <f>MONTH(I81+1)</f>
        <v>5</v>
      </c>
      <c r="E94" s="93">
        <f>DAY(I83)+1</f>
        <v>11</v>
      </c>
      <c r="F94" s="92">
        <f>DATE(C94,D94,E94)</f>
        <v>46153</v>
      </c>
      <c r="G94" s="90"/>
      <c r="H94" s="90"/>
      <c r="J94" s="90"/>
      <c r="K94" s="90"/>
      <c r="L94" s="90"/>
      <c r="M94" s="90"/>
      <c r="N94" s="90"/>
      <c r="O94" s="91">
        <f>YEAR(U81+1)</f>
        <v>2026</v>
      </c>
      <c r="P94" s="91">
        <f>MONTH(U81+1)</f>
        <v>7</v>
      </c>
      <c r="Q94" s="93">
        <f>DAY(U83)+1</f>
        <v>6</v>
      </c>
      <c r="R94" s="92">
        <f>DATE(O94,P94,Q94)</f>
        <v>46209</v>
      </c>
      <c r="S94" s="90"/>
      <c r="T94" s="90"/>
      <c r="V94" s="90"/>
      <c r="W94" s="90"/>
      <c r="X94" s="90"/>
      <c r="AA94" s="90"/>
      <c r="AB94" s="91">
        <f>YEAR(AH81+1)</f>
        <v>2026</v>
      </c>
      <c r="AC94" s="91">
        <f>MONTH(AH81+1)</f>
        <v>8</v>
      </c>
      <c r="AD94" s="93">
        <f>DAY(AH81*1)</f>
        <v>30</v>
      </c>
      <c r="AE94" s="92">
        <f>DATE(AB94,AC94,AD94)</f>
        <v>46264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10</v>
      </c>
      <c r="AP94" s="93">
        <f>DAY(AT83)+1</f>
        <v>26</v>
      </c>
      <c r="AQ94" s="92">
        <f>DATE(AN94,AO94,AP94)</f>
        <v>46321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12</v>
      </c>
      <c r="BC94" s="93">
        <f>DAY(BG81*1)</f>
        <v>20</v>
      </c>
      <c r="BD94" s="92">
        <f>DATE(BA94,BB94,BC94)</f>
        <v>46376</v>
      </c>
      <c r="BE94" s="90"/>
      <c r="BF94" s="90"/>
      <c r="BH94" s="90"/>
      <c r="BI94" s="90"/>
      <c r="BJ94" s="90"/>
      <c r="BK94" s="90"/>
      <c r="BL94" s="90"/>
      <c r="BM94" s="91">
        <f>YEAR(BS81+1)</f>
        <v>2027</v>
      </c>
      <c r="BN94" s="91">
        <f>MONTH(BS81+1)</f>
        <v>2</v>
      </c>
      <c r="BO94" s="93">
        <f>DAY(BS83)+1</f>
        <v>15</v>
      </c>
      <c r="BP94" s="92">
        <f>DATE(BM94,BN94,BO94)</f>
        <v>46433</v>
      </c>
      <c r="BQ94" s="90"/>
      <c r="BR94" s="90"/>
      <c r="BT94" s="90"/>
      <c r="BU94" s="90"/>
      <c r="BV94" s="90"/>
      <c r="BY94" s="90"/>
      <c r="BZ94" s="91">
        <f>YEAR(CF81+1)</f>
        <v>2027</v>
      </c>
      <c r="CA94" s="91">
        <f>MONTH(CF81+1)</f>
        <v>4</v>
      </c>
      <c r="CB94" s="93">
        <f>DAY(CF81*1)</f>
        <v>11</v>
      </c>
      <c r="CC94" s="92">
        <f>DATE(BZ94,CA94,CB94)</f>
        <v>46488</v>
      </c>
      <c r="CD94" s="90"/>
      <c r="CE94" s="90"/>
      <c r="CG94" s="90"/>
      <c r="CH94" s="90"/>
      <c r="CI94" s="90"/>
      <c r="CJ94" s="90"/>
      <c r="CK94" s="90"/>
      <c r="CL94" s="91">
        <f>YEAR(CR81+1)</f>
        <v>2027</v>
      </c>
      <c r="CM94" s="91">
        <f>MONTH(CR81+1)</f>
        <v>6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15">
      <c r="B95" s="94"/>
      <c r="C95" s="95">
        <f>I81+1</f>
        <v>46153</v>
      </c>
      <c r="D95" s="95">
        <f t="shared" ref="D95:I95" si="306">C95+1</f>
        <v>46154</v>
      </c>
      <c r="E95" s="95">
        <f t="shared" si="306"/>
        <v>46155</v>
      </c>
      <c r="F95" s="95">
        <f t="shared" si="306"/>
        <v>46156</v>
      </c>
      <c r="G95" s="95">
        <f t="shared" si="306"/>
        <v>46157</v>
      </c>
      <c r="H95" s="95">
        <f t="shared" si="306"/>
        <v>46158</v>
      </c>
      <c r="I95" s="95">
        <f t="shared" si="306"/>
        <v>46159</v>
      </c>
      <c r="J95" s="94"/>
      <c r="K95" s="94"/>
      <c r="L95" s="94"/>
      <c r="M95" s="94"/>
      <c r="N95" s="94"/>
      <c r="O95" s="95">
        <f>U81+1</f>
        <v>46209</v>
      </c>
      <c r="P95" s="95">
        <f t="shared" ref="P95:U95" si="307">O95+1</f>
        <v>46210</v>
      </c>
      <c r="Q95" s="95">
        <f t="shared" si="307"/>
        <v>46211</v>
      </c>
      <c r="R95" s="95">
        <f t="shared" si="307"/>
        <v>46212</v>
      </c>
      <c r="S95" s="95">
        <f t="shared" si="307"/>
        <v>46213</v>
      </c>
      <c r="T95" s="95">
        <f t="shared" si="307"/>
        <v>46214</v>
      </c>
      <c r="U95" s="95">
        <f t="shared" si="307"/>
        <v>46215</v>
      </c>
      <c r="V95" s="94"/>
      <c r="W95" s="94"/>
      <c r="X95" s="94"/>
      <c r="AA95" s="94"/>
      <c r="AB95" s="95">
        <f>AH81+1</f>
        <v>46265</v>
      </c>
      <c r="AC95" s="95">
        <f t="shared" ref="AC95:AH95" si="308">AB95+1</f>
        <v>46266</v>
      </c>
      <c r="AD95" s="95">
        <f t="shared" si="308"/>
        <v>46267</v>
      </c>
      <c r="AE95" s="95">
        <f t="shared" si="308"/>
        <v>46268</v>
      </c>
      <c r="AF95" s="95">
        <f t="shared" si="308"/>
        <v>46269</v>
      </c>
      <c r="AG95" s="95">
        <f t="shared" si="308"/>
        <v>46270</v>
      </c>
      <c r="AH95" s="95">
        <f t="shared" si="308"/>
        <v>46271</v>
      </c>
      <c r="AI95" s="94"/>
      <c r="AJ95" s="94"/>
      <c r="AK95" s="94"/>
      <c r="AL95" s="94"/>
      <c r="AM95" s="94"/>
      <c r="AN95" s="95">
        <f>AT81+1</f>
        <v>46321</v>
      </c>
      <c r="AO95" s="95">
        <f t="shared" ref="AO95:AT95" si="309">AN95+1</f>
        <v>46322</v>
      </c>
      <c r="AP95" s="95">
        <f t="shared" si="309"/>
        <v>46323</v>
      </c>
      <c r="AQ95" s="95">
        <f t="shared" si="309"/>
        <v>46324</v>
      </c>
      <c r="AR95" s="95">
        <f t="shared" si="309"/>
        <v>46325</v>
      </c>
      <c r="AS95" s="95">
        <f t="shared" si="309"/>
        <v>46326</v>
      </c>
      <c r="AT95" s="95">
        <f t="shared" si="309"/>
        <v>46327</v>
      </c>
      <c r="AU95" s="94"/>
      <c r="AV95" s="94"/>
      <c r="AW95" s="94"/>
      <c r="AZ95" s="94"/>
      <c r="BA95" s="95">
        <f>BG81+1</f>
        <v>46377</v>
      </c>
      <c r="BB95" s="95">
        <f t="shared" ref="BB95:BG95" si="310">BA95+1</f>
        <v>46378</v>
      </c>
      <c r="BC95" s="95">
        <f t="shared" si="310"/>
        <v>46379</v>
      </c>
      <c r="BD95" s="95">
        <f t="shared" si="310"/>
        <v>46380</v>
      </c>
      <c r="BE95" s="95">
        <f t="shared" si="310"/>
        <v>46381</v>
      </c>
      <c r="BF95" s="95">
        <f t="shared" si="310"/>
        <v>46382</v>
      </c>
      <c r="BG95" s="95">
        <f t="shared" si="310"/>
        <v>46383</v>
      </c>
      <c r="BH95" s="94"/>
      <c r="BI95" s="94"/>
      <c r="BJ95" s="94"/>
      <c r="BK95" s="94"/>
      <c r="BL95" s="94"/>
      <c r="BM95" s="95">
        <f>BS81+1</f>
        <v>46433</v>
      </c>
      <c r="BN95" s="95">
        <f t="shared" ref="BN95:BS95" si="311">BM95+1</f>
        <v>46434</v>
      </c>
      <c r="BO95" s="95">
        <f t="shared" si="311"/>
        <v>46435</v>
      </c>
      <c r="BP95" s="95">
        <f t="shared" si="311"/>
        <v>46436</v>
      </c>
      <c r="BQ95" s="95">
        <f t="shared" si="311"/>
        <v>46437</v>
      </c>
      <c r="BR95" s="95">
        <f t="shared" si="311"/>
        <v>46438</v>
      </c>
      <c r="BS95" s="95">
        <f t="shared" si="311"/>
        <v>46439</v>
      </c>
      <c r="BT95" s="94"/>
      <c r="BU95" s="94"/>
      <c r="BV95" s="94"/>
      <c r="BY95" s="94"/>
      <c r="BZ95" s="95">
        <f>CF81+1</f>
        <v>46489</v>
      </c>
      <c r="CA95" s="95">
        <f t="shared" ref="CA95" si="312">BZ95+1</f>
        <v>46490</v>
      </c>
      <c r="CB95" s="95">
        <f t="shared" ref="CB95" si="313">CA95+1</f>
        <v>46491</v>
      </c>
      <c r="CC95" s="95">
        <f t="shared" ref="CC95" si="314">CB95+1</f>
        <v>46492</v>
      </c>
      <c r="CD95" s="95">
        <f t="shared" ref="CD95" si="315">CC95+1</f>
        <v>46493</v>
      </c>
      <c r="CE95" s="95">
        <f t="shared" ref="CE95" si="316">CD95+1</f>
        <v>46494</v>
      </c>
      <c r="CF95" s="95">
        <f t="shared" ref="CF95" si="317">CE95+1</f>
        <v>46495</v>
      </c>
      <c r="CG95" s="94"/>
      <c r="CH95" s="94"/>
      <c r="CI95" s="94"/>
      <c r="CJ95" s="94"/>
      <c r="CK95" s="94"/>
      <c r="CL95" s="95">
        <f>CR81+1</f>
        <v>46545</v>
      </c>
      <c r="CM95" s="95">
        <f t="shared" ref="CM95" si="318">CL95+1</f>
        <v>46546</v>
      </c>
      <c r="CN95" s="95">
        <f t="shared" ref="CN95" si="319">CM95+1</f>
        <v>46547</v>
      </c>
      <c r="CO95" s="95">
        <f t="shared" ref="CO95" si="320">CN95+1</f>
        <v>46548</v>
      </c>
      <c r="CP95" s="95">
        <f t="shared" ref="CP95" si="321">CO95+1</f>
        <v>46549</v>
      </c>
      <c r="CQ95" s="95">
        <f t="shared" ref="CQ95" si="322">CP95+1</f>
        <v>46550</v>
      </c>
      <c r="CR95" s="95">
        <f t="shared" ref="CR95" si="323">CQ95+1</f>
        <v>46551</v>
      </c>
      <c r="CS95" s="94"/>
      <c r="CT95" s="94"/>
      <c r="CU95" s="94"/>
    </row>
    <row r="96" spans="2:99" ht="13.5" customHeight="1" collapsed="1" x14ac:dyDescent="0.15">
      <c r="B96" s="79" t="s">
        <v>19</v>
      </c>
      <c r="C96" s="118">
        <f>DATE($C94,$D94,1)</f>
        <v>46143</v>
      </c>
      <c r="D96" s="119"/>
      <c r="E96" s="119"/>
      <c r="F96" s="119"/>
      <c r="G96" s="119"/>
      <c r="H96" s="119"/>
      <c r="I96" s="119"/>
      <c r="J96" s="119"/>
      <c r="K96" s="120"/>
      <c r="L96" s="105"/>
      <c r="M96" s="9"/>
      <c r="N96" s="79" t="s">
        <v>19</v>
      </c>
      <c r="O96" s="118">
        <f>DATE($O94,$P94,1)</f>
        <v>46204</v>
      </c>
      <c r="P96" s="119"/>
      <c r="Q96" s="119"/>
      <c r="R96" s="119"/>
      <c r="S96" s="119"/>
      <c r="T96" s="119"/>
      <c r="U96" s="119"/>
      <c r="V96" s="119"/>
      <c r="W96" s="120"/>
      <c r="X96" s="105"/>
      <c r="AA96" s="79" t="s">
        <v>19</v>
      </c>
      <c r="AB96" s="118">
        <f>DATE($AB94,$AC94,1)</f>
        <v>46235</v>
      </c>
      <c r="AC96" s="119"/>
      <c r="AD96" s="119"/>
      <c r="AE96" s="119"/>
      <c r="AF96" s="119"/>
      <c r="AG96" s="119"/>
      <c r="AH96" s="119"/>
      <c r="AI96" s="119"/>
      <c r="AJ96" s="120"/>
      <c r="AK96" s="105"/>
      <c r="AL96" s="9"/>
      <c r="AM96" s="79" t="s">
        <v>19</v>
      </c>
      <c r="AN96" s="118">
        <f>DATE($AN94,$AO94,1)</f>
        <v>46296</v>
      </c>
      <c r="AO96" s="119"/>
      <c r="AP96" s="119"/>
      <c r="AQ96" s="119"/>
      <c r="AR96" s="119"/>
      <c r="AS96" s="119"/>
      <c r="AT96" s="119"/>
      <c r="AU96" s="119"/>
      <c r="AV96" s="120"/>
      <c r="AW96" s="105"/>
      <c r="AZ96" s="79" t="s">
        <v>19</v>
      </c>
      <c r="BA96" s="118">
        <f>DATE(BA94,BB94,1)</f>
        <v>46357</v>
      </c>
      <c r="BB96" s="119"/>
      <c r="BC96" s="119"/>
      <c r="BD96" s="119"/>
      <c r="BE96" s="119"/>
      <c r="BF96" s="119"/>
      <c r="BG96" s="119"/>
      <c r="BH96" s="119"/>
      <c r="BI96" s="120"/>
      <c r="BJ96" s="105"/>
      <c r="BK96" s="9"/>
      <c r="BL96" s="79" t="s">
        <v>19</v>
      </c>
      <c r="BM96" s="118">
        <f>DATE(BM94,BN94,1)</f>
        <v>46419</v>
      </c>
      <c r="BN96" s="119"/>
      <c r="BO96" s="119"/>
      <c r="BP96" s="119"/>
      <c r="BQ96" s="119"/>
      <c r="BR96" s="119"/>
      <c r="BS96" s="119"/>
      <c r="BT96" s="119"/>
      <c r="BU96" s="120"/>
      <c r="BV96" s="105"/>
      <c r="BY96" s="79" t="s">
        <v>19</v>
      </c>
      <c r="BZ96" s="118">
        <f>DATE(BZ94,CA94,1)</f>
        <v>46478</v>
      </c>
      <c r="CA96" s="119"/>
      <c r="CB96" s="119"/>
      <c r="CC96" s="119"/>
      <c r="CD96" s="119"/>
      <c r="CE96" s="119"/>
      <c r="CF96" s="119"/>
      <c r="CG96" s="119"/>
      <c r="CH96" s="120"/>
      <c r="CI96" s="105"/>
      <c r="CJ96" s="9"/>
      <c r="CK96" s="79" t="s">
        <v>19</v>
      </c>
      <c r="CL96" s="118">
        <f>DATE(CL94,CM94,1)</f>
        <v>46539</v>
      </c>
      <c r="CM96" s="119"/>
      <c r="CN96" s="119"/>
      <c r="CO96" s="119"/>
      <c r="CP96" s="119"/>
      <c r="CQ96" s="119"/>
      <c r="CR96" s="119"/>
      <c r="CS96" s="119"/>
      <c r="CT96" s="120"/>
      <c r="CU96" s="105"/>
    </row>
    <row r="97" spans="2:99" x14ac:dyDescent="0.15">
      <c r="B97" s="33" t="s">
        <v>20</v>
      </c>
      <c r="C97" s="29">
        <f>IF(I81&lt;$G$8,I83+1,"")</f>
        <v>46153</v>
      </c>
      <c r="D97" s="30">
        <f t="shared" ref="D97:I97" si="324">IF(C95&lt;$G$8,C97+1,"")</f>
        <v>46154</v>
      </c>
      <c r="E97" s="30">
        <f t="shared" si="324"/>
        <v>46155</v>
      </c>
      <c r="F97" s="30">
        <f t="shared" si="324"/>
        <v>46156</v>
      </c>
      <c r="G97" s="30">
        <f t="shared" si="324"/>
        <v>46157</v>
      </c>
      <c r="H97" s="30">
        <f t="shared" si="324"/>
        <v>46158</v>
      </c>
      <c r="I97" s="30">
        <f t="shared" si="324"/>
        <v>46159</v>
      </c>
      <c r="J97" s="31" t="s">
        <v>54</v>
      </c>
      <c r="K97" s="32">
        <f>+COUNTIFS(C98:I98,"土",C102:I102,"")+COUNTIFS(C98:I98,"日",C102:I102,"")+COUNTIFS(祝日,C95)+COUNTIFS(祝日,D95)+COUNTIFS(祝日,E95)+COUNTIFS(祝日,F95)+COUNTIFS(祝日,G95)</f>
        <v>2</v>
      </c>
      <c r="L97" s="23"/>
      <c r="M97" s="9"/>
      <c r="N97" s="33" t="s">
        <v>20</v>
      </c>
      <c r="O97" s="29">
        <f>IF(U81&lt;$G$8,U83+1,"")</f>
        <v>46209</v>
      </c>
      <c r="P97" s="30">
        <f t="shared" ref="P97:U97" si="325">IF(O95&lt;$G$8,O97+1,"")</f>
        <v>46210</v>
      </c>
      <c r="Q97" s="30">
        <f t="shared" si="325"/>
        <v>46211</v>
      </c>
      <c r="R97" s="30">
        <f t="shared" si="325"/>
        <v>46212</v>
      </c>
      <c r="S97" s="30">
        <f t="shared" si="325"/>
        <v>46213</v>
      </c>
      <c r="T97" s="30">
        <f t="shared" si="325"/>
        <v>46214</v>
      </c>
      <c r="U97" s="30">
        <f t="shared" si="325"/>
        <v>46215</v>
      </c>
      <c r="V97" s="31" t="s">
        <v>54</v>
      </c>
      <c r="W97" s="32">
        <f>+COUNTIFS(O98:U98,"土",O102:U102,"")+COUNTIFS(O98:U98,"日",O102:U102,"")+COUNTIFS(祝日,O95)+COUNTIFS(祝日,P95)+COUNTIFS(祝日,Q95)+COUNTIFS(祝日,R95)+COUNTIFS(祝日,S95)</f>
        <v>2</v>
      </c>
      <c r="X97" s="23"/>
      <c r="AA97" s="33" t="s">
        <v>20</v>
      </c>
      <c r="AB97" s="29">
        <f>IF(AH81&lt;$G$8,AH83+1,"")</f>
        <v>46265</v>
      </c>
      <c r="AC97" s="30">
        <f t="shared" ref="AC97:AH97" si="326">IF(AB95&lt;$G$8,AB97+1,"")</f>
        <v>46266</v>
      </c>
      <c r="AD97" s="30">
        <f t="shared" si="326"/>
        <v>46267</v>
      </c>
      <c r="AE97" s="30">
        <f t="shared" si="326"/>
        <v>46268</v>
      </c>
      <c r="AF97" s="30">
        <f t="shared" si="326"/>
        <v>46269</v>
      </c>
      <c r="AG97" s="30">
        <f t="shared" si="326"/>
        <v>46270</v>
      </c>
      <c r="AH97" s="30">
        <f t="shared" si="326"/>
        <v>46271</v>
      </c>
      <c r="AI97" s="31" t="s">
        <v>54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46321</v>
      </c>
      <c r="AO97" s="30">
        <f t="shared" ref="AO97:AT97" si="327">IF(AN95&lt;$G$8,AN97+1,"")</f>
        <v>46322</v>
      </c>
      <c r="AP97" s="30">
        <f t="shared" si="327"/>
        <v>46323</v>
      </c>
      <c r="AQ97" s="30">
        <f t="shared" si="327"/>
        <v>46324</v>
      </c>
      <c r="AR97" s="30">
        <f t="shared" si="327"/>
        <v>46325</v>
      </c>
      <c r="AS97" s="30">
        <f t="shared" si="327"/>
        <v>46326</v>
      </c>
      <c r="AT97" s="30">
        <f t="shared" si="327"/>
        <v>46327</v>
      </c>
      <c r="AU97" s="31" t="s">
        <v>54</v>
      </c>
      <c r="AV97" s="32">
        <f>+COUNTIFS(AN98:AT98,"土",AN102:AT102,"")+COUNTIFS(AN98:AT98,"日",AN102:AT102,"")+COUNTIFS(祝日,AN95)+COUNTIFS(祝日,AO95)+COUNTIFS(祝日,AP95)+COUNTIFS(祝日,AQ95)+COUNTIFS(祝日,AR95)</f>
        <v>2</v>
      </c>
      <c r="AW97" s="23"/>
      <c r="AZ97" s="33" t="s">
        <v>20</v>
      </c>
      <c r="BA97" s="29">
        <f>IF(BG81&lt;$G$8,BG83+1,"")</f>
        <v>46377</v>
      </c>
      <c r="BB97" s="30">
        <f t="shared" ref="BB97:BG97" si="328">IF(BA95&lt;$G$8,BA97+1,"")</f>
        <v>46378</v>
      </c>
      <c r="BC97" s="30">
        <f t="shared" si="328"/>
        <v>46379</v>
      </c>
      <c r="BD97" s="30">
        <f t="shared" si="328"/>
        <v>46380</v>
      </c>
      <c r="BE97" s="30">
        <f t="shared" si="328"/>
        <v>46381</v>
      </c>
      <c r="BF97" s="30">
        <f t="shared" si="328"/>
        <v>46382</v>
      </c>
      <c r="BG97" s="30">
        <f t="shared" si="328"/>
        <v>46383</v>
      </c>
      <c r="BH97" s="31" t="s">
        <v>54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>
        <f>IF(BS81&lt;$G$8,BS83+1,"")</f>
        <v>46433</v>
      </c>
      <c r="BN97" s="30">
        <f t="shared" ref="BN97:BS97" si="329">IF(BM95&lt;$G$8,BM97+1,"")</f>
        <v>46434</v>
      </c>
      <c r="BO97" s="30">
        <f t="shared" si="329"/>
        <v>46435</v>
      </c>
      <c r="BP97" s="30">
        <f t="shared" si="329"/>
        <v>46436</v>
      </c>
      <c r="BQ97" s="30">
        <f t="shared" si="329"/>
        <v>46437</v>
      </c>
      <c r="BR97" s="30">
        <f t="shared" si="329"/>
        <v>46438</v>
      </c>
      <c r="BS97" s="30">
        <f t="shared" si="329"/>
        <v>46439</v>
      </c>
      <c r="BT97" s="31" t="s">
        <v>54</v>
      </c>
      <c r="BU97" s="32">
        <f>+COUNTIFS(BM98:BS98,"土",BM102:BS102,"")+COUNTIFS(BM98:BS98,"日",BM102:BS102,"")+COUNTIFS(祝日,BM95)+COUNTIFS(祝日,BN95)+COUNTIFS(祝日,BO95)+COUNTIFS(祝日,BP95)+COUNTIFS(祝日,BQ95)</f>
        <v>2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54</v>
      </c>
      <c r="CH97" s="32">
        <f>+COUNTIFS(BZ98:CF98,"土",BZ102:CF102,"")+COUNTIFS(BZ98:CF98,"日",BZ102:CF102,"")+COUNTIFS(祝日,BZ95)+COUNTIFS(祝日,CA95)+COUNTIFS(祝日,CB95)+COUNTIFS(祝日,CC95)+COUNTIFS(祝日,CD95)</f>
        <v>0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54</v>
      </c>
      <c r="CT97" s="32">
        <f>+COUNTIFS(CL98:CR98,"土",CL102:CR102,"")+COUNTIFS(CL98:CR98,"日",CL102:CR102,"")+COUNTIFS(祝日,CL95)+COUNTIFS(祝日,CM95)+COUNTIFS(祝日,CN95)+COUNTIFS(祝日,CO95)+COUNTIFS(祝日,CP95)</f>
        <v>0</v>
      </c>
      <c r="CU97" s="23"/>
    </row>
    <row r="98" spans="2:99" x14ac:dyDescent="0.15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>月</v>
      </c>
      <c r="BN98" s="80" t="str">
        <f>IF(BN97="","","火")</f>
        <v>火</v>
      </c>
      <c r="BO98" s="80" t="str">
        <f>IF(BO97="","","水")</f>
        <v>水</v>
      </c>
      <c r="BP98" s="80" t="str">
        <f>IF(BP97="","","木")</f>
        <v>木</v>
      </c>
      <c r="BQ98" s="80" t="str">
        <f>IF(BQ97="","","金")</f>
        <v>金</v>
      </c>
      <c r="BR98" s="80" t="str">
        <f>IF(BR97="","","土")</f>
        <v>土</v>
      </c>
      <c r="BS98" s="80" t="str">
        <f>IF(BS97="","","日")</f>
        <v>日</v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15">
      <c r="B99" s="112" t="s">
        <v>8</v>
      </c>
      <c r="C99" s="115"/>
      <c r="D99" s="109"/>
      <c r="E99" s="109"/>
      <c r="F99" s="109"/>
      <c r="G99" s="109"/>
      <c r="H99" s="109"/>
      <c r="I99" s="109"/>
      <c r="J99" s="36" t="s">
        <v>2</v>
      </c>
      <c r="K99" s="96">
        <f>COUNT(C97:I97)-K98</f>
        <v>7</v>
      </c>
      <c r="L99" s="106"/>
      <c r="M99" s="35"/>
      <c r="N99" s="112" t="s">
        <v>8</v>
      </c>
      <c r="O99" s="115"/>
      <c r="P99" s="109"/>
      <c r="Q99" s="109"/>
      <c r="R99" s="109"/>
      <c r="S99" s="109"/>
      <c r="T99" s="109"/>
      <c r="U99" s="109"/>
      <c r="V99" s="36" t="s">
        <v>2</v>
      </c>
      <c r="W99" s="96">
        <f>COUNT(O97:U97)-W98</f>
        <v>7</v>
      </c>
      <c r="X99" s="106"/>
      <c r="AA99" s="112" t="s">
        <v>8</v>
      </c>
      <c r="AB99" s="115"/>
      <c r="AC99" s="109"/>
      <c r="AD99" s="109"/>
      <c r="AE99" s="109"/>
      <c r="AF99" s="109"/>
      <c r="AG99" s="109"/>
      <c r="AH99" s="109"/>
      <c r="AI99" s="36" t="s">
        <v>2</v>
      </c>
      <c r="AJ99" s="96">
        <f>COUNT(AB97:AH97)-AJ98</f>
        <v>7</v>
      </c>
      <c r="AK99" s="106"/>
      <c r="AL99" s="35"/>
      <c r="AM99" s="112" t="s">
        <v>8</v>
      </c>
      <c r="AN99" s="115"/>
      <c r="AO99" s="109"/>
      <c r="AP99" s="109"/>
      <c r="AQ99" s="109"/>
      <c r="AR99" s="109"/>
      <c r="AS99" s="109"/>
      <c r="AT99" s="109"/>
      <c r="AU99" s="36" t="s">
        <v>2</v>
      </c>
      <c r="AV99" s="96">
        <f>COUNT(AN97:AT97)-AV98</f>
        <v>7</v>
      </c>
      <c r="AW99" s="106"/>
      <c r="AZ99" s="112" t="s">
        <v>8</v>
      </c>
      <c r="BA99" s="115"/>
      <c r="BB99" s="109"/>
      <c r="BC99" s="109"/>
      <c r="BD99" s="109"/>
      <c r="BE99" s="109"/>
      <c r="BF99" s="109"/>
      <c r="BG99" s="109"/>
      <c r="BH99" s="36" t="s">
        <v>2</v>
      </c>
      <c r="BI99" s="96">
        <f>COUNT(BA97:BG97)-BI98</f>
        <v>7</v>
      </c>
      <c r="BJ99" s="106"/>
      <c r="BK99" s="35"/>
      <c r="BL99" s="112" t="s">
        <v>8</v>
      </c>
      <c r="BM99" s="115"/>
      <c r="BN99" s="109"/>
      <c r="BO99" s="109"/>
      <c r="BP99" s="109"/>
      <c r="BQ99" s="109"/>
      <c r="BR99" s="109"/>
      <c r="BS99" s="109"/>
      <c r="BT99" s="36" t="s">
        <v>2</v>
      </c>
      <c r="BU99" s="96">
        <f>COUNT(BM97:BS97)-BU98</f>
        <v>7</v>
      </c>
      <c r="BV99" s="106"/>
      <c r="BY99" s="112" t="s">
        <v>8</v>
      </c>
      <c r="BZ99" s="115"/>
      <c r="CA99" s="109"/>
      <c r="CB99" s="109"/>
      <c r="CC99" s="109"/>
      <c r="CD99" s="109"/>
      <c r="CE99" s="109"/>
      <c r="CF99" s="109"/>
      <c r="CG99" s="36" t="s">
        <v>2</v>
      </c>
      <c r="CH99" s="96">
        <f>COUNT(BZ97:CF97)-CH98</f>
        <v>0</v>
      </c>
      <c r="CI99" s="106"/>
      <c r="CJ99" s="35"/>
      <c r="CK99" s="112" t="s">
        <v>8</v>
      </c>
      <c r="CL99" s="115"/>
      <c r="CM99" s="109"/>
      <c r="CN99" s="109"/>
      <c r="CO99" s="109"/>
      <c r="CP99" s="109"/>
      <c r="CQ99" s="109"/>
      <c r="CR99" s="109"/>
      <c r="CS99" s="36" t="s">
        <v>2</v>
      </c>
      <c r="CT99" s="96">
        <f>COUNT(CL97:CR97)-CT98</f>
        <v>0</v>
      </c>
      <c r="CU99" s="106"/>
    </row>
    <row r="100" spans="2:99" ht="13.5" customHeight="1" x14ac:dyDescent="0.15">
      <c r="B100" s="113"/>
      <c r="C100" s="116"/>
      <c r="D100" s="110"/>
      <c r="E100" s="110"/>
      <c r="F100" s="110"/>
      <c r="G100" s="110"/>
      <c r="H100" s="110"/>
      <c r="I100" s="110"/>
      <c r="J100" s="36" t="s">
        <v>6</v>
      </c>
      <c r="K100" s="38">
        <f>+COUNTIF(C103:I103,"休")</f>
        <v>0</v>
      </c>
      <c r="L100" s="23"/>
      <c r="M100" s="39"/>
      <c r="N100" s="113"/>
      <c r="O100" s="116"/>
      <c r="P100" s="110"/>
      <c r="Q100" s="110"/>
      <c r="R100" s="110"/>
      <c r="S100" s="110"/>
      <c r="T100" s="110"/>
      <c r="U100" s="110"/>
      <c r="V100" s="36" t="s">
        <v>6</v>
      </c>
      <c r="W100" s="38">
        <f>+COUNTIF(O103:U103,"休")</f>
        <v>0</v>
      </c>
      <c r="X100" s="23"/>
      <c r="AA100" s="113"/>
      <c r="AB100" s="116"/>
      <c r="AC100" s="110"/>
      <c r="AD100" s="110"/>
      <c r="AE100" s="110"/>
      <c r="AF100" s="110"/>
      <c r="AG100" s="110"/>
      <c r="AH100" s="110"/>
      <c r="AI100" s="36" t="s">
        <v>6</v>
      </c>
      <c r="AJ100" s="38">
        <f>+COUNTIF(AB103:AH103,"休")</f>
        <v>0</v>
      </c>
      <c r="AK100" s="23"/>
      <c r="AL100" s="39"/>
      <c r="AM100" s="113"/>
      <c r="AN100" s="116"/>
      <c r="AO100" s="110"/>
      <c r="AP100" s="110"/>
      <c r="AQ100" s="110"/>
      <c r="AR100" s="110"/>
      <c r="AS100" s="110"/>
      <c r="AT100" s="110"/>
      <c r="AU100" s="36" t="s">
        <v>6</v>
      </c>
      <c r="AV100" s="38">
        <f>+COUNTIF(AN103:AT103,"休")</f>
        <v>0</v>
      </c>
      <c r="AW100" s="23"/>
      <c r="AZ100" s="113"/>
      <c r="BA100" s="116"/>
      <c r="BB100" s="110"/>
      <c r="BC100" s="110"/>
      <c r="BD100" s="110"/>
      <c r="BE100" s="110"/>
      <c r="BF100" s="110"/>
      <c r="BG100" s="110"/>
      <c r="BH100" s="36" t="s">
        <v>6</v>
      </c>
      <c r="BI100" s="38">
        <f>+COUNTIF(BA103:BG103,"休")</f>
        <v>0</v>
      </c>
      <c r="BJ100" s="23"/>
      <c r="BK100" s="39"/>
      <c r="BL100" s="113"/>
      <c r="BM100" s="116"/>
      <c r="BN100" s="110"/>
      <c r="BO100" s="110"/>
      <c r="BP100" s="110"/>
      <c r="BQ100" s="110"/>
      <c r="BR100" s="110"/>
      <c r="BS100" s="110"/>
      <c r="BT100" s="36" t="s">
        <v>6</v>
      </c>
      <c r="BU100" s="38">
        <f>+COUNTIF(BM103:BS103,"休")</f>
        <v>0</v>
      </c>
      <c r="BV100" s="23"/>
      <c r="BY100" s="113"/>
      <c r="BZ100" s="116"/>
      <c r="CA100" s="110"/>
      <c r="CB100" s="110"/>
      <c r="CC100" s="110"/>
      <c r="CD100" s="110"/>
      <c r="CE100" s="110"/>
      <c r="CF100" s="110"/>
      <c r="CG100" s="36" t="s">
        <v>6</v>
      </c>
      <c r="CH100" s="38">
        <f>+COUNTIF(BZ103:CF103,"休")</f>
        <v>0</v>
      </c>
      <c r="CI100" s="23"/>
      <c r="CJ100" s="39"/>
      <c r="CK100" s="113"/>
      <c r="CL100" s="116"/>
      <c r="CM100" s="110"/>
      <c r="CN100" s="110"/>
      <c r="CO100" s="110"/>
      <c r="CP100" s="110"/>
      <c r="CQ100" s="110"/>
      <c r="CR100" s="110"/>
      <c r="CS100" s="36" t="s">
        <v>6</v>
      </c>
      <c r="CT100" s="38">
        <f>+COUNTIF(CL103:CR103,"休")</f>
        <v>0</v>
      </c>
      <c r="CU100" s="23"/>
    </row>
    <row r="101" spans="2:99" ht="13.5" customHeight="1" x14ac:dyDescent="0.15">
      <c r="B101" s="114"/>
      <c r="C101" s="117"/>
      <c r="D101" s="111"/>
      <c r="E101" s="111"/>
      <c r="F101" s="111"/>
      <c r="G101" s="111"/>
      <c r="H101" s="111"/>
      <c r="I101" s="111"/>
      <c r="J101" s="36" t="s">
        <v>9</v>
      </c>
      <c r="K101" s="40">
        <f>+K100/K99</f>
        <v>0</v>
      </c>
      <c r="L101" s="67"/>
      <c r="M101" s="35"/>
      <c r="N101" s="114"/>
      <c r="O101" s="117"/>
      <c r="P101" s="111"/>
      <c r="Q101" s="111"/>
      <c r="R101" s="111"/>
      <c r="S101" s="111"/>
      <c r="T101" s="111"/>
      <c r="U101" s="111"/>
      <c r="V101" s="36" t="s">
        <v>9</v>
      </c>
      <c r="W101" s="40">
        <f>+W100/W99</f>
        <v>0</v>
      </c>
      <c r="X101" s="67"/>
      <c r="AA101" s="114"/>
      <c r="AB101" s="117"/>
      <c r="AC101" s="111"/>
      <c r="AD101" s="111"/>
      <c r="AE101" s="111"/>
      <c r="AF101" s="111"/>
      <c r="AG101" s="111"/>
      <c r="AH101" s="111"/>
      <c r="AI101" s="36" t="s">
        <v>9</v>
      </c>
      <c r="AJ101" s="40">
        <f>+AJ100/AJ99</f>
        <v>0</v>
      </c>
      <c r="AK101" s="67"/>
      <c r="AL101" s="35"/>
      <c r="AM101" s="114"/>
      <c r="AN101" s="117"/>
      <c r="AO101" s="111"/>
      <c r="AP101" s="111"/>
      <c r="AQ101" s="111"/>
      <c r="AR101" s="111"/>
      <c r="AS101" s="111"/>
      <c r="AT101" s="111"/>
      <c r="AU101" s="36" t="s">
        <v>9</v>
      </c>
      <c r="AV101" s="40">
        <f>+AV100/AV99</f>
        <v>0</v>
      </c>
      <c r="AW101" s="67"/>
      <c r="AZ101" s="114"/>
      <c r="BA101" s="117"/>
      <c r="BB101" s="111"/>
      <c r="BC101" s="111"/>
      <c r="BD101" s="111"/>
      <c r="BE101" s="111"/>
      <c r="BF101" s="111"/>
      <c r="BG101" s="111"/>
      <c r="BH101" s="36" t="s">
        <v>9</v>
      </c>
      <c r="BI101" s="40">
        <f>+BI100/BI99</f>
        <v>0</v>
      </c>
      <c r="BJ101" s="67"/>
      <c r="BK101" s="35"/>
      <c r="BL101" s="114"/>
      <c r="BM101" s="117"/>
      <c r="BN101" s="111"/>
      <c r="BO101" s="111"/>
      <c r="BP101" s="111"/>
      <c r="BQ101" s="111"/>
      <c r="BR101" s="111"/>
      <c r="BS101" s="111"/>
      <c r="BT101" s="36" t="s">
        <v>9</v>
      </c>
      <c r="BU101" s="40">
        <f>+BU100/BU99</f>
        <v>0</v>
      </c>
      <c r="BV101" s="67"/>
      <c r="BY101" s="114"/>
      <c r="BZ101" s="117"/>
      <c r="CA101" s="111"/>
      <c r="CB101" s="111"/>
      <c r="CC101" s="111"/>
      <c r="CD101" s="111"/>
      <c r="CE101" s="111"/>
      <c r="CF101" s="111"/>
      <c r="CG101" s="36" t="s">
        <v>9</v>
      </c>
      <c r="CH101" s="40" t="e">
        <f>+CH100/CH99</f>
        <v>#DIV/0!</v>
      </c>
      <c r="CI101" s="67"/>
      <c r="CJ101" s="35"/>
      <c r="CK101" s="114"/>
      <c r="CL101" s="117"/>
      <c r="CM101" s="111"/>
      <c r="CN101" s="111"/>
      <c r="CO101" s="111"/>
      <c r="CP101" s="111"/>
      <c r="CQ101" s="111"/>
      <c r="CR101" s="111"/>
      <c r="CS101" s="36" t="s">
        <v>9</v>
      </c>
      <c r="CT101" s="40" t="e">
        <f>+CT100/CT99</f>
        <v>#DIV/0!</v>
      </c>
      <c r="CU101" s="67"/>
    </row>
    <row r="102" spans="2:99" x14ac:dyDescent="0.15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15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>
        <f>+BU102/BU99</f>
        <v>0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15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55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55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55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55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55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55</v>
      </c>
      <c r="BU104" s="46" t="str">
        <f>IF(BR105="","OK",_xlfn.IFS(BR103=BS103="休","OK",BU102&gt;=2,"OK",BU102&gt;=2-BV98,"OK",BU102&lt;2,"NG"))</f>
        <v>NG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55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55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15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>通常</v>
      </c>
      <c r="BN105" s="103" t="str">
        <f t="shared" ref="BN105:BS105" si="347">IF(BN97="","",IF(BN102="","通常",IF(BN102="　","通常",BN102)))</f>
        <v>通常</v>
      </c>
      <c r="BO105" s="103" t="str">
        <f t="shared" si="347"/>
        <v>通常</v>
      </c>
      <c r="BP105" s="103" t="str">
        <f t="shared" si="347"/>
        <v>通常</v>
      </c>
      <c r="BQ105" s="103" t="str">
        <f t="shared" si="347"/>
        <v>通常</v>
      </c>
      <c r="BR105" s="103" t="str">
        <f t="shared" si="347"/>
        <v>通常</v>
      </c>
      <c r="BS105" s="103" t="str">
        <f t="shared" si="347"/>
        <v>通常</v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15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>通常実績</v>
      </c>
      <c r="BN106" s="103" t="str">
        <f t="shared" ref="BN106:BS106" si="355">IF(BN97="","",IF(BN102="","通常実績",IF(BN102="　","通常実績",BN102)))</f>
        <v>通常実績</v>
      </c>
      <c r="BO106" s="103" t="str">
        <f t="shared" si="355"/>
        <v>通常実績</v>
      </c>
      <c r="BP106" s="103" t="str">
        <f t="shared" si="355"/>
        <v>通常実績</v>
      </c>
      <c r="BQ106" s="103" t="str">
        <f t="shared" si="355"/>
        <v>通常実績</v>
      </c>
      <c r="BR106" s="103" t="str">
        <f t="shared" si="355"/>
        <v>通常実績</v>
      </c>
      <c r="BS106" s="103" t="str">
        <f t="shared" si="355"/>
        <v>通常実績</v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15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15">
      <c r="B108" s="90"/>
      <c r="C108" s="91">
        <f>YEAR(I95+1)</f>
        <v>2026</v>
      </c>
      <c r="D108" s="91">
        <f>MONTH(I95+1)</f>
        <v>5</v>
      </c>
      <c r="E108" s="93">
        <f>DAY(I97)+1</f>
        <v>18</v>
      </c>
      <c r="F108" s="92">
        <f>DATE(C108,D108,E108)</f>
        <v>46160</v>
      </c>
      <c r="G108" s="90"/>
      <c r="H108" s="90"/>
      <c r="J108" s="90"/>
      <c r="K108" s="90"/>
      <c r="L108" s="90"/>
      <c r="M108" s="90"/>
      <c r="N108" s="90"/>
      <c r="O108" s="91">
        <f>YEAR(U95+1)</f>
        <v>2026</v>
      </c>
      <c r="P108" s="91">
        <f>MONTH(U95+1)</f>
        <v>7</v>
      </c>
      <c r="Q108" s="93">
        <f>DAY(U97)+1</f>
        <v>13</v>
      </c>
      <c r="R108" s="92">
        <f>DATE(O108,P108,Q108)</f>
        <v>46216</v>
      </c>
      <c r="S108" s="90"/>
      <c r="T108" s="90"/>
      <c r="V108" s="90"/>
      <c r="W108" s="90"/>
      <c r="X108" s="90"/>
      <c r="AA108" s="90"/>
      <c r="AB108" s="91">
        <f>YEAR(AH95+1)</f>
        <v>2026</v>
      </c>
      <c r="AC108" s="91">
        <f>MONTH(AH95+1)</f>
        <v>9</v>
      </c>
      <c r="AD108" s="93">
        <f>DAY(AH97)+1</f>
        <v>7</v>
      </c>
      <c r="AE108" s="92">
        <f>DATE(AB108,AC108,AD108)</f>
        <v>46272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11</v>
      </c>
      <c r="AP108" s="93">
        <f>DAY(AT97)+1</f>
        <v>2</v>
      </c>
      <c r="AQ108" s="92">
        <f>DATE(AN108,AO108,AP108)</f>
        <v>46328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12</v>
      </c>
      <c r="BC108" s="93">
        <f>DAY(BG97)+1</f>
        <v>28</v>
      </c>
      <c r="BD108" s="92">
        <f>DATE(BA108,BB108,BC108)</f>
        <v>46384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2027</v>
      </c>
      <c r="BN108" s="91">
        <f>MONTH(BS95+1)</f>
        <v>2</v>
      </c>
      <c r="BO108" s="93">
        <f>DAY(BS97)+1</f>
        <v>22</v>
      </c>
      <c r="BP108" s="92">
        <f>DATE(BM108,BN108,BO108)</f>
        <v>46440</v>
      </c>
      <c r="BQ108" s="90"/>
      <c r="BR108" s="90"/>
      <c r="BT108" s="90"/>
      <c r="BU108" s="90"/>
      <c r="BV108" s="90"/>
      <c r="BY108" s="90"/>
      <c r="BZ108" s="91">
        <f>YEAR(CF95+1)</f>
        <v>2027</v>
      </c>
      <c r="CA108" s="91">
        <f>MONTH(CF95+1)</f>
        <v>4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2027</v>
      </c>
      <c r="CM108" s="91">
        <f>MONTH(CR95+1)</f>
        <v>6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15">
      <c r="B109" s="94"/>
      <c r="C109" s="95">
        <f>I95+1</f>
        <v>46160</v>
      </c>
      <c r="D109" s="95">
        <f t="shared" ref="D109:I109" si="358">C109+1</f>
        <v>46161</v>
      </c>
      <c r="E109" s="95">
        <f t="shared" si="358"/>
        <v>46162</v>
      </c>
      <c r="F109" s="95">
        <f t="shared" si="358"/>
        <v>46163</v>
      </c>
      <c r="G109" s="95">
        <f t="shared" si="358"/>
        <v>46164</v>
      </c>
      <c r="H109" s="95">
        <f t="shared" si="358"/>
        <v>46165</v>
      </c>
      <c r="I109" s="95">
        <f t="shared" si="358"/>
        <v>46166</v>
      </c>
      <c r="J109" s="94"/>
      <c r="K109" s="94"/>
      <c r="L109" s="94"/>
      <c r="M109" s="94"/>
      <c r="N109" s="94"/>
      <c r="O109" s="95">
        <f>U95+1</f>
        <v>46216</v>
      </c>
      <c r="P109" s="95">
        <f t="shared" ref="P109:U109" si="359">O109+1</f>
        <v>46217</v>
      </c>
      <c r="Q109" s="95">
        <f t="shared" si="359"/>
        <v>46218</v>
      </c>
      <c r="R109" s="95">
        <f t="shared" si="359"/>
        <v>46219</v>
      </c>
      <c r="S109" s="95">
        <f t="shared" si="359"/>
        <v>46220</v>
      </c>
      <c r="T109" s="95">
        <f t="shared" si="359"/>
        <v>46221</v>
      </c>
      <c r="U109" s="95">
        <f t="shared" si="359"/>
        <v>46222</v>
      </c>
      <c r="V109" s="94"/>
      <c r="W109" s="94"/>
      <c r="X109" s="94"/>
      <c r="AA109" s="94"/>
      <c r="AB109" s="95">
        <f>AH95+1</f>
        <v>46272</v>
      </c>
      <c r="AC109" s="95">
        <f t="shared" ref="AC109:AH109" si="360">AB109+1</f>
        <v>46273</v>
      </c>
      <c r="AD109" s="95">
        <f t="shared" si="360"/>
        <v>46274</v>
      </c>
      <c r="AE109" s="95">
        <f t="shared" si="360"/>
        <v>46275</v>
      </c>
      <c r="AF109" s="95">
        <f t="shared" si="360"/>
        <v>46276</v>
      </c>
      <c r="AG109" s="95">
        <f t="shared" si="360"/>
        <v>46277</v>
      </c>
      <c r="AH109" s="95">
        <f t="shared" si="360"/>
        <v>46278</v>
      </c>
      <c r="AI109" s="94"/>
      <c r="AJ109" s="94"/>
      <c r="AK109" s="94"/>
      <c r="AL109" s="94"/>
      <c r="AM109" s="94"/>
      <c r="AN109" s="95">
        <f>AT95+1</f>
        <v>46328</v>
      </c>
      <c r="AO109" s="95">
        <f t="shared" ref="AO109:AT109" si="361">AN109+1</f>
        <v>46329</v>
      </c>
      <c r="AP109" s="95">
        <f t="shared" si="361"/>
        <v>46330</v>
      </c>
      <c r="AQ109" s="95">
        <f t="shared" si="361"/>
        <v>46331</v>
      </c>
      <c r="AR109" s="95">
        <f t="shared" si="361"/>
        <v>46332</v>
      </c>
      <c r="AS109" s="95">
        <f t="shared" si="361"/>
        <v>46333</v>
      </c>
      <c r="AT109" s="95">
        <f t="shared" si="361"/>
        <v>46334</v>
      </c>
      <c r="AU109" s="94"/>
      <c r="AV109" s="94"/>
      <c r="AW109" s="94"/>
      <c r="AZ109" s="94"/>
      <c r="BA109" s="95">
        <f>BG95+1</f>
        <v>46384</v>
      </c>
      <c r="BB109" s="95">
        <f t="shared" ref="BB109:BG109" si="362">BA109+1</f>
        <v>46385</v>
      </c>
      <c r="BC109" s="95">
        <f t="shared" si="362"/>
        <v>46386</v>
      </c>
      <c r="BD109" s="95">
        <f t="shared" si="362"/>
        <v>46387</v>
      </c>
      <c r="BE109" s="95">
        <f t="shared" si="362"/>
        <v>46388</v>
      </c>
      <c r="BF109" s="95">
        <f t="shared" si="362"/>
        <v>46389</v>
      </c>
      <c r="BG109" s="95">
        <f t="shared" si="362"/>
        <v>46390</v>
      </c>
      <c r="BH109" s="94"/>
      <c r="BI109" s="94"/>
      <c r="BJ109" s="94"/>
      <c r="BK109" s="94"/>
      <c r="BL109" s="94"/>
      <c r="BM109" s="95">
        <f>BS95+1</f>
        <v>46440</v>
      </c>
      <c r="BN109" s="95">
        <f t="shared" ref="BN109:BS109" si="363">BM109+1</f>
        <v>46441</v>
      </c>
      <c r="BO109" s="95">
        <f t="shared" si="363"/>
        <v>46442</v>
      </c>
      <c r="BP109" s="95">
        <f t="shared" si="363"/>
        <v>46443</v>
      </c>
      <c r="BQ109" s="95">
        <f t="shared" si="363"/>
        <v>46444</v>
      </c>
      <c r="BR109" s="95">
        <f t="shared" si="363"/>
        <v>46445</v>
      </c>
      <c r="BS109" s="95">
        <f t="shared" si="363"/>
        <v>46446</v>
      </c>
      <c r="BT109" s="94"/>
      <c r="BU109" s="94"/>
      <c r="BV109" s="94"/>
      <c r="BY109" s="94"/>
      <c r="BZ109" s="95">
        <f>CF95+1</f>
        <v>46496</v>
      </c>
      <c r="CA109" s="95">
        <f t="shared" ref="CA109" si="364">BZ109+1</f>
        <v>46497</v>
      </c>
      <c r="CB109" s="95">
        <f t="shared" ref="CB109" si="365">CA109+1</f>
        <v>46498</v>
      </c>
      <c r="CC109" s="95">
        <f t="shared" ref="CC109" si="366">CB109+1</f>
        <v>46499</v>
      </c>
      <c r="CD109" s="95">
        <f t="shared" ref="CD109" si="367">CC109+1</f>
        <v>46500</v>
      </c>
      <c r="CE109" s="95">
        <f t="shared" ref="CE109" si="368">CD109+1</f>
        <v>46501</v>
      </c>
      <c r="CF109" s="95">
        <f t="shared" ref="CF109" si="369">CE109+1</f>
        <v>46502</v>
      </c>
      <c r="CG109" s="94"/>
      <c r="CH109" s="94"/>
      <c r="CI109" s="94"/>
      <c r="CJ109" s="94"/>
      <c r="CK109" s="94"/>
      <c r="CL109" s="95">
        <f>CR95+1</f>
        <v>46552</v>
      </c>
      <c r="CM109" s="95">
        <f t="shared" ref="CM109" si="370">CL109+1</f>
        <v>46553</v>
      </c>
      <c r="CN109" s="95">
        <f t="shared" ref="CN109" si="371">CM109+1</f>
        <v>46554</v>
      </c>
      <c r="CO109" s="95">
        <f t="shared" ref="CO109" si="372">CN109+1</f>
        <v>46555</v>
      </c>
      <c r="CP109" s="95">
        <f t="shared" ref="CP109" si="373">CO109+1</f>
        <v>46556</v>
      </c>
      <c r="CQ109" s="95">
        <f t="shared" ref="CQ109" si="374">CP109+1</f>
        <v>46557</v>
      </c>
      <c r="CR109" s="95">
        <f t="shared" ref="CR109" si="375">CQ109+1</f>
        <v>46558</v>
      </c>
      <c r="CS109" s="94"/>
      <c r="CT109" s="94"/>
      <c r="CU109" s="94"/>
    </row>
    <row r="110" spans="2:99" ht="13.5" customHeight="1" collapsed="1" x14ac:dyDescent="0.15">
      <c r="B110" s="79" t="s">
        <v>19</v>
      </c>
      <c r="C110" s="118">
        <f>DATE($C108,$D108,1)</f>
        <v>46143</v>
      </c>
      <c r="D110" s="119"/>
      <c r="E110" s="119"/>
      <c r="F110" s="119"/>
      <c r="G110" s="119"/>
      <c r="H110" s="119"/>
      <c r="I110" s="119"/>
      <c r="J110" s="119"/>
      <c r="K110" s="120"/>
      <c r="L110" s="105"/>
      <c r="M110" s="9"/>
      <c r="N110" s="79" t="s">
        <v>19</v>
      </c>
      <c r="O110" s="118">
        <f>DATE($O108,$P108,1)</f>
        <v>46204</v>
      </c>
      <c r="P110" s="119"/>
      <c r="Q110" s="119"/>
      <c r="R110" s="119"/>
      <c r="S110" s="119"/>
      <c r="T110" s="119"/>
      <c r="U110" s="119"/>
      <c r="V110" s="119"/>
      <c r="W110" s="120"/>
      <c r="X110" s="105"/>
      <c r="AA110" s="79" t="s">
        <v>19</v>
      </c>
      <c r="AB110" s="118">
        <f>DATE($AB108,$AC108,1)</f>
        <v>46266</v>
      </c>
      <c r="AC110" s="119"/>
      <c r="AD110" s="119"/>
      <c r="AE110" s="119"/>
      <c r="AF110" s="119"/>
      <c r="AG110" s="119"/>
      <c r="AH110" s="119"/>
      <c r="AI110" s="119"/>
      <c r="AJ110" s="120"/>
      <c r="AK110" s="105"/>
      <c r="AL110" s="9"/>
      <c r="AM110" s="79" t="s">
        <v>19</v>
      </c>
      <c r="AN110" s="118">
        <f>DATE($AN108,$AO108,1)</f>
        <v>46327</v>
      </c>
      <c r="AO110" s="119"/>
      <c r="AP110" s="119"/>
      <c r="AQ110" s="119"/>
      <c r="AR110" s="119"/>
      <c r="AS110" s="119"/>
      <c r="AT110" s="119"/>
      <c r="AU110" s="119"/>
      <c r="AV110" s="120"/>
      <c r="AW110" s="105"/>
      <c r="AZ110" s="79" t="s">
        <v>19</v>
      </c>
      <c r="BA110" s="118">
        <f>DATE(BA108,BB108,1)</f>
        <v>46357</v>
      </c>
      <c r="BB110" s="119"/>
      <c r="BC110" s="119"/>
      <c r="BD110" s="119"/>
      <c r="BE110" s="119"/>
      <c r="BF110" s="119"/>
      <c r="BG110" s="119"/>
      <c r="BH110" s="119"/>
      <c r="BI110" s="120"/>
      <c r="BJ110" s="105"/>
      <c r="BK110" s="9"/>
      <c r="BL110" s="79" t="s">
        <v>19</v>
      </c>
      <c r="BM110" s="118">
        <f>DATE(BM108,BN108,1)</f>
        <v>46419</v>
      </c>
      <c r="BN110" s="119"/>
      <c r="BO110" s="119"/>
      <c r="BP110" s="119"/>
      <c r="BQ110" s="119"/>
      <c r="BR110" s="119"/>
      <c r="BS110" s="119"/>
      <c r="BT110" s="119"/>
      <c r="BU110" s="120"/>
      <c r="BV110" s="105"/>
      <c r="BY110" s="79" t="s">
        <v>19</v>
      </c>
      <c r="BZ110" s="118">
        <f>DATE(BZ108,CA108,1)</f>
        <v>46478</v>
      </c>
      <c r="CA110" s="119"/>
      <c r="CB110" s="119"/>
      <c r="CC110" s="119"/>
      <c r="CD110" s="119"/>
      <c r="CE110" s="119"/>
      <c r="CF110" s="119"/>
      <c r="CG110" s="119"/>
      <c r="CH110" s="120"/>
      <c r="CI110" s="105"/>
      <c r="CJ110" s="9"/>
      <c r="CK110" s="79" t="s">
        <v>19</v>
      </c>
      <c r="CL110" s="118">
        <f>DATE(CL108,CM108,1)</f>
        <v>46539</v>
      </c>
      <c r="CM110" s="119"/>
      <c r="CN110" s="119"/>
      <c r="CO110" s="119"/>
      <c r="CP110" s="119"/>
      <c r="CQ110" s="119"/>
      <c r="CR110" s="119"/>
      <c r="CS110" s="119"/>
      <c r="CT110" s="120"/>
      <c r="CU110" s="105"/>
    </row>
    <row r="111" spans="2:99" x14ac:dyDescent="0.15">
      <c r="B111" s="33" t="s">
        <v>20</v>
      </c>
      <c r="C111" s="29">
        <f>IF(I95&lt;$G$8,I97+1,"")</f>
        <v>46160</v>
      </c>
      <c r="D111" s="30">
        <f t="shared" ref="D111:I111" si="376">IF(C109&lt;$G$8,C111+1,"")</f>
        <v>46161</v>
      </c>
      <c r="E111" s="30">
        <f t="shared" si="376"/>
        <v>46162</v>
      </c>
      <c r="F111" s="30">
        <f t="shared" si="376"/>
        <v>46163</v>
      </c>
      <c r="G111" s="30">
        <f t="shared" si="376"/>
        <v>46164</v>
      </c>
      <c r="H111" s="30">
        <f t="shared" si="376"/>
        <v>46165</v>
      </c>
      <c r="I111" s="30">
        <f t="shared" si="376"/>
        <v>46166</v>
      </c>
      <c r="J111" s="31" t="s">
        <v>54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46216</v>
      </c>
      <c r="P111" s="30">
        <f t="shared" ref="P111:U111" si="377">IF(O109&lt;$G$8,O111+1,"")</f>
        <v>46217</v>
      </c>
      <c r="Q111" s="30">
        <f t="shared" si="377"/>
        <v>46218</v>
      </c>
      <c r="R111" s="30">
        <f t="shared" si="377"/>
        <v>46219</v>
      </c>
      <c r="S111" s="30">
        <f t="shared" si="377"/>
        <v>46220</v>
      </c>
      <c r="T111" s="30">
        <f t="shared" si="377"/>
        <v>46221</v>
      </c>
      <c r="U111" s="30">
        <f t="shared" si="377"/>
        <v>46222</v>
      </c>
      <c r="V111" s="31" t="s">
        <v>54</v>
      </c>
      <c r="W111" s="32">
        <f>+COUNTIFS(O112:U112,"土",O116:U116,"")+COUNTIFS(O112:U112,"日",O116:U116,"")+COUNTIFS(祝日,O109)+COUNTIFS(祝日,P109)+COUNTIFS(祝日,Q109)+COUNTIFS(祝日,R109)+COUNTIFS(祝日,S109)</f>
        <v>2</v>
      </c>
      <c r="X111" s="23"/>
      <c r="AA111" s="33" t="s">
        <v>20</v>
      </c>
      <c r="AB111" s="29">
        <f>IF(AH95&lt;$G$8,AH97+1,"")</f>
        <v>46272</v>
      </c>
      <c r="AC111" s="30">
        <f t="shared" ref="AC111:AH111" si="378">IF(AB109&lt;$G$8,AB111+1,"")</f>
        <v>46273</v>
      </c>
      <c r="AD111" s="30">
        <f t="shared" si="378"/>
        <v>46274</v>
      </c>
      <c r="AE111" s="30">
        <f t="shared" si="378"/>
        <v>46275</v>
      </c>
      <c r="AF111" s="30">
        <f t="shared" si="378"/>
        <v>46276</v>
      </c>
      <c r="AG111" s="30">
        <f t="shared" si="378"/>
        <v>46277</v>
      </c>
      <c r="AH111" s="30">
        <f t="shared" si="378"/>
        <v>46278</v>
      </c>
      <c r="AI111" s="31" t="s">
        <v>54</v>
      </c>
      <c r="AJ111" s="32">
        <f>+COUNTIFS(AB112:AH112,"土",AB116:AH116,"")+COUNTIFS(AB112:AH112,"日",AB116:AH116,"")+COUNTIFS(祝日,AB109)+COUNTIFS(祝日,AC109)+COUNTIFS(祝日,AD109)+COUNTIFS(祝日,AE109)+COUNTIFS(祝日,AF109)</f>
        <v>2</v>
      </c>
      <c r="AK111" s="23"/>
      <c r="AL111" s="9"/>
      <c r="AM111" s="33" t="s">
        <v>20</v>
      </c>
      <c r="AN111" s="29">
        <f>IF(AT95&lt;$G$8,AT97+1,"")</f>
        <v>46328</v>
      </c>
      <c r="AO111" s="30">
        <f t="shared" ref="AO111:AT111" si="379">IF(AN109&lt;$G$8,AN111+1,"")</f>
        <v>46329</v>
      </c>
      <c r="AP111" s="30">
        <f t="shared" si="379"/>
        <v>46330</v>
      </c>
      <c r="AQ111" s="30">
        <f t="shared" si="379"/>
        <v>46331</v>
      </c>
      <c r="AR111" s="30">
        <f t="shared" si="379"/>
        <v>46332</v>
      </c>
      <c r="AS111" s="30">
        <f t="shared" si="379"/>
        <v>46333</v>
      </c>
      <c r="AT111" s="30">
        <f t="shared" si="379"/>
        <v>46334</v>
      </c>
      <c r="AU111" s="31" t="s">
        <v>54</v>
      </c>
      <c r="AV111" s="32">
        <f>+COUNTIFS(AN112:AT112,"土",AN116:AT116,"")+COUNTIFS(AN112:AT112,"日",AN116:AT116,"")+COUNTIFS(祝日,AN109)+COUNTIFS(祝日,AO109)+COUNTIFS(祝日,AP109)+COUNTIFS(祝日,AQ109)+COUNTIFS(祝日,AR109)</f>
        <v>3</v>
      </c>
      <c r="AW111" s="23"/>
      <c r="AZ111" s="33" t="s">
        <v>20</v>
      </c>
      <c r="BA111" s="29">
        <f>IF(BG95&lt;$G$8,BG97+1,"")</f>
        <v>46384</v>
      </c>
      <c r="BB111" s="30">
        <f t="shared" ref="BB111:BG111" si="380">IF(BA109&lt;$G$8,BA111+1,"")</f>
        <v>46385</v>
      </c>
      <c r="BC111" s="30">
        <f t="shared" si="380"/>
        <v>46386</v>
      </c>
      <c r="BD111" s="30">
        <f t="shared" si="380"/>
        <v>46387</v>
      </c>
      <c r="BE111" s="30">
        <f t="shared" si="380"/>
        <v>46388</v>
      </c>
      <c r="BF111" s="30">
        <f t="shared" si="380"/>
        <v>46389</v>
      </c>
      <c r="BG111" s="30">
        <f t="shared" si="380"/>
        <v>46390</v>
      </c>
      <c r="BH111" s="31" t="s">
        <v>54</v>
      </c>
      <c r="BI111" s="32">
        <f>+COUNTIFS(BA112:BG112,"土",BA116:BG116,"")+COUNTIFS(BA112:BG112,"日",BA116:BG116,"")+COUNTIFS(祝日,BA109)+COUNTIFS(祝日,BB109)+COUNTIFS(祝日,BC109)+COUNTIFS(祝日,BD109)+COUNTIFS(祝日,BE109)</f>
        <v>3</v>
      </c>
      <c r="BJ111" s="23"/>
      <c r="BK111" s="9"/>
      <c r="BL111" s="33" t="s">
        <v>20</v>
      </c>
      <c r="BM111" s="29">
        <f>IF(BS95&lt;$G$8,BS97+1,"")</f>
        <v>46440</v>
      </c>
      <c r="BN111" s="30">
        <f t="shared" ref="BN111:BS111" si="381">IF(BM109&lt;$G$8,BM111+1,"")</f>
        <v>46441</v>
      </c>
      <c r="BO111" s="30">
        <f t="shared" si="381"/>
        <v>46442</v>
      </c>
      <c r="BP111" s="30">
        <f t="shared" si="381"/>
        <v>46443</v>
      </c>
      <c r="BQ111" s="30">
        <f t="shared" si="381"/>
        <v>46444</v>
      </c>
      <c r="BR111" s="30">
        <f t="shared" si="381"/>
        <v>46445</v>
      </c>
      <c r="BS111" s="30">
        <f t="shared" si="381"/>
        <v>46446</v>
      </c>
      <c r="BT111" s="31" t="s">
        <v>54</v>
      </c>
      <c r="BU111" s="32">
        <f>+COUNTIFS(BM112:BS112,"土",BM116:BS116,"")+COUNTIFS(BM112:BS112,"日",BM116:BS116,"")+COUNTIFS(祝日,BM109)+COUNTIFS(祝日,BN109)+COUNTIFS(祝日,BO109)+COUNTIFS(祝日,BP109)+COUNTIFS(祝日,BQ109)</f>
        <v>3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54</v>
      </c>
      <c r="CH111" s="32">
        <f>+COUNTIFS(BZ112:CF112,"土",BZ116:CF116,"")+COUNTIFS(BZ112:CF112,"日",BZ116:CF116,"")+COUNTIFS(祝日,BZ109)+COUNTIFS(祝日,CA109)+COUNTIFS(祝日,CB109)+COUNTIFS(祝日,CC109)+COUNTIFS(祝日,CD109)</f>
        <v>0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54</v>
      </c>
      <c r="CT111" s="32">
        <f>+COUNTIFS(CL112:CR112,"土",CL116:CR116,"")+COUNTIFS(CL112:CR112,"日",CL116:CR116,"")+COUNTIFS(祝日,CL109)+COUNTIFS(祝日,CM109)+COUNTIFS(祝日,CN109)+COUNTIFS(祝日,CO109)+COUNTIFS(祝日,CP109)</f>
        <v>0</v>
      </c>
      <c r="CU111" s="23"/>
    </row>
    <row r="112" spans="2:99" x14ac:dyDescent="0.15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>月</v>
      </c>
      <c r="BN112" s="80" t="str">
        <f>IF(BN111="","","火")</f>
        <v>火</v>
      </c>
      <c r="BO112" s="80" t="str">
        <f>IF(BO111="","","水")</f>
        <v>水</v>
      </c>
      <c r="BP112" s="80" t="str">
        <f>IF(BP111="","","木")</f>
        <v>木</v>
      </c>
      <c r="BQ112" s="80" t="str">
        <f>IF(BQ111="","","金")</f>
        <v>金</v>
      </c>
      <c r="BR112" s="80" t="str">
        <f>IF(BR111="","","土")</f>
        <v>土</v>
      </c>
      <c r="BS112" s="80" t="str">
        <f>IF(BS111="","","日")</f>
        <v>日</v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15">
      <c r="B113" s="112" t="s">
        <v>8</v>
      </c>
      <c r="C113" s="115"/>
      <c r="D113" s="109"/>
      <c r="E113" s="109"/>
      <c r="F113" s="109"/>
      <c r="G113" s="109"/>
      <c r="H113" s="109"/>
      <c r="I113" s="109"/>
      <c r="J113" s="36" t="s">
        <v>2</v>
      </c>
      <c r="K113" s="96">
        <f>COUNT(C111:I111)-K112</f>
        <v>7</v>
      </c>
      <c r="L113" s="106"/>
      <c r="M113" s="35"/>
      <c r="N113" s="112" t="s">
        <v>8</v>
      </c>
      <c r="O113" s="115"/>
      <c r="P113" s="109"/>
      <c r="Q113" s="109"/>
      <c r="R113" s="109"/>
      <c r="S113" s="109"/>
      <c r="T113" s="109"/>
      <c r="U113" s="109"/>
      <c r="V113" s="36" t="s">
        <v>2</v>
      </c>
      <c r="W113" s="96">
        <f>COUNT(O111:U111)-W112</f>
        <v>7</v>
      </c>
      <c r="X113" s="106"/>
      <c r="AA113" s="112" t="s">
        <v>8</v>
      </c>
      <c r="AB113" s="115"/>
      <c r="AC113" s="109"/>
      <c r="AD113" s="109"/>
      <c r="AE113" s="109"/>
      <c r="AF113" s="109"/>
      <c r="AG113" s="109"/>
      <c r="AH113" s="109"/>
      <c r="AI113" s="36" t="s">
        <v>2</v>
      </c>
      <c r="AJ113" s="96">
        <f>COUNT(AB111:AH111)-AJ112</f>
        <v>7</v>
      </c>
      <c r="AK113" s="106"/>
      <c r="AL113" s="35"/>
      <c r="AM113" s="112" t="s">
        <v>8</v>
      </c>
      <c r="AN113" s="115"/>
      <c r="AO113" s="109"/>
      <c r="AP113" s="109"/>
      <c r="AQ113" s="109"/>
      <c r="AR113" s="109"/>
      <c r="AS113" s="109"/>
      <c r="AT113" s="109"/>
      <c r="AU113" s="36" t="s">
        <v>2</v>
      </c>
      <c r="AV113" s="96">
        <f>COUNT(AN111:AT111)-AV112</f>
        <v>7</v>
      </c>
      <c r="AW113" s="106"/>
      <c r="AZ113" s="112" t="s">
        <v>8</v>
      </c>
      <c r="BA113" s="115"/>
      <c r="BB113" s="109"/>
      <c r="BC113" s="109"/>
      <c r="BD113" s="109"/>
      <c r="BE113" s="109"/>
      <c r="BF113" s="109"/>
      <c r="BG113" s="109"/>
      <c r="BH113" s="36" t="s">
        <v>2</v>
      </c>
      <c r="BI113" s="96">
        <f>COUNT(BA111:BG111)-BI112</f>
        <v>7</v>
      </c>
      <c r="BJ113" s="106"/>
      <c r="BK113" s="35"/>
      <c r="BL113" s="112" t="s">
        <v>8</v>
      </c>
      <c r="BM113" s="115"/>
      <c r="BN113" s="109"/>
      <c r="BO113" s="109"/>
      <c r="BP113" s="109"/>
      <c r="BQ113" s="109"/>
      <c r="BR113" s="109"/>
      <c r="BS113" s="109"/>
      <c r="BT113" s="36" t="s">
        <v>2</v>
      </c>
      <c r="BU113" s="96">
        <f>COUNT(BM111:BS111)-BU112</f>
        <v>7</v>
      </c>
      <c r="BV113" s="106"/>
      <c r="BY113" s="112" t="s">
        <v>8</v>
      </c>
      <c r="BZ113" s="115"/>
      <c r="CA113" s="109"/>
      <c r="CB113" s="109"/>
      <c r="CC113" s="109"/>
      <c r="CD113" s="109"/>
      <c r="CE113" s="109"/>
      <c r="CF113" s="109"/>
      <c r="CG113" s="36" t="s">
        <v>2</v>
      </c>
      <c r="CH113" s="96">
        <f>COUNT(BZ111:CF111)-CH112</f>
        <v>0</v>
      </c>
      <c r="CI113" s="106"/>
      <c r="CJ113" s="35"/>
      <c r="CK113" s="112" t="s">
        <v>8</v>
      </c>
      <c r="CL113" s="115"/>
      <c r="CM113" s="109"/>
      <c r="CN113" s="109"/>
      <c r="CO113" s="109"/>
      <c r="CP113" s="109"/>
      <c r="CQ113" s="109"/>
      <c r="CR113" s="109"/>
      <c r="CS113" s="36" t="s">
        <v>2</v>
      </c>
      <c r="CT113" s="96">
        <f>COUNT(CL111:CR111)-CT112</f>
        <v>0</v>
      </c>
      <c r="CU113" s="106"/>
    </row>
    <row r="114" spans="2:99" ht="13.5" customHeight="1" x14ac:dyDescent="0.15">
      <c r="B114" s="113"/>
      <c r="C114" s="116"/>
      <c r="D114" s="110"/>
      <c r="E114" s="110"/>
      <c r="F114" s="110"/>
      <c r="G114" s="110"/>
      <c r="H114" s="110"/>
      <c r="I114" s="110"/>
      <c r="J114" s="36" t="s">
        <v>6</v>
      </c>
      <c r="K114" s="38">
        <f>+COUNTIF(C117:I117,"休")</f>
        <v>0</v>
      </c>
      <c r="L114" s="23"/>
      <c r="M114" s="39"/>
      <c r="N114" s="113"/>
      <c r="O114" s="116"/>
      <c r="P114" s="110"/>
      <c r="Q114" s="110"/>
      <c r="R114" s="110"/>
      <c r="S114" s="110"/>
      <c r="T114" s="110"/>
      <c r="U114" s="110"/>
      <c r="V114" s="36" t="s">
        <v>6</v>
      </c>
      <c r="W114" s="38">
        <f>+COUNTIF(O117:U117,"休")</f>
        <v>0</v>
      </c>
      <c r="X114" s="23"/>
      <c r="AA114" s="113"/>
      <c r="AB114" s="116"/>
      <c r="AC114" s="110"/>
      <c r="AD114" s="110"/>
      <c r="AE114" s="110"/>
      <c r="AF114" s="110"/>
      <c r="AG114" s="110"/>
      <c r="AH114" s="110"/>
      <c r="AI114" s="36" t="s">
        <v>6</v>
      </c>
      <c r="AJ114" s="38">
        <f>+COUNTIF(AB117:AH117,"休")</f>
        <v>0</v>
      </c>
      <c r="AK114" s="23"/>
      <c r="AL114" s="39"/>
      <c r="AM114" s="113"/>
      <c r="AN114" s="116"/>
      <c r="AO114" s="110"/>
      <c r="AP114" s="110"/>
      <c r="AQ114" s="110"/>
      <c r="AR114" s="110"/>
      <c r="AS114" s="110"/>
      <c r="AT114" s="110"/>
      <c r="AU114" s="36" t="s">
        <v>6</v>
      </c>
      <c r="AV114" s="38">
        <f>+COUNTIF(AN117:AT117,"休")</f>
        <v>0</v>
      </c>
      <c r="AW114" s="23"/>
      <c r="AZ114" s="113"/>
      <c r="BA114" s="116"/>
      <c r="BB114" s="110"/>
      <c r="BC114" s="110"/>
      <c r="BD114" s="110"/>
      <c r="BE114" s="110"/>
      <c r="BF114" s="110"/>
      <c r="BG114" s="110"/>
      <c r="BH114" s="36" t="s">
        <v>6</v>
      </c>
      <c r="BI114" s="38">
        <f>+COUNTIF(BA117:BG117,"休")</f>
        <v>0</v>
      </c>
      <c r="BJ114" s="23"/>
      <c r="BK114" s="39"/>
      <c r="BL114" s="113"/>
      <c r="BM114" s="116"/>
      <c r="BN114" s="110"/>
      <c r="BO114" s="110"/>
      <c r="BP114" s="110"/>
      <c r="BQ114" s="110"/>
      <c r="BR114" s="110"/>
      <c r="BS114" s="110"/>
      <c r="BT114" s="36" t="s">
        <v>6</v>
      </c>
      <c r="BU114" s="38">
        <f>+COUNTIF(BM117:BS117,"休")</f>
        <v>0</v>
      </c>
      <c r="BV114" s="23"/>
      <c r="BY114" s="113"/>
      <c r="BZ114" s="116"/>
      <c r="CA114" s="110"/>
      <c r="CB114" s="110"/>
      <c r="CC114" s="110"/>
      <c r="CD114" s="110"/>
      <c r="CE114" s="110"/>
      <c r="CF114" s="110"/>
      <c r="CG114" s="36" t="s">
        <v>6</v>
      </c>
      <c r="CH114" s="38">
        <f>+COUNTIF(BZ117:CF117,"休")</f>
        <v>0</v>
      </c>
      <c r="CI114" s="23"/>
      <c r="CJ114" s="39"/>
      <c r="CK114" s="113"/>
      <c r="CL114" s="116"/>
      <c r="CM114" s="110"/>
      <c r="CN114" s="110"/>
      <c r="CO114" s="110"/>
      <c r="CP114" s="110"/>
      <c r="CQ114" s="110"/>
      <c r="CR114" s="110"/>
      <c r="CS114" s="36" t="s">
        <v>6</v>
      </c>
      <c r="CT114" s="38">
        <f>+COUNTIF(CL117:CR117,"休")</f>
        <v>0</v>
      </c>
      <c r="CU114" s="23"/>
    </row>
    <row r="115" spans="2:99" ht="13.5" customHeight="1" x14ac:dyDescent="0.15">
      <c r="B115" s="114"/>
      <c r="C115" s="117"/>
      <c r="D115" s="111"/>
      <c r="E115" s="111"/>
      <c r="F115" s="111"/>
      <c r="G115" s="111"/>
      <c r="H115" s="111"/>
      <c r="I115" s="111"/>
      <c r="J115" s="36" t="s">
        <v>9</v>
      </c>
      <c r="K115" s="40">
        <f>+K114/K113</f>
        <v>0</v>
      </c>
      <c r="L115" s="67"/>
      <c r="M115" s="35"/>
      <c r="N115" s="114"/>
      <c r="O115" s="117"/>
      <c r="P115" s="111"/>
      <c r="Q115" s="111"/>
      <c r="R115" s="111"/>
      <c r="S115" s="111"/>
      <c r="T115" s="111"/>
      <c r="U115" s="111"/>
      <c r="V115" s="36" t="s">
        <v>9</v>
      </c>
      <c r="W115" s="40">
        <f>+W114/W113</f>
        <v>0</v>
      </c>
      <c r="X115" s="67"/>
      <c r="AA115" s="114"/>
      <c r="AB115" s="117"/>
      <c r="AC115" s="111"/>
      <c r="AD115" s="111"/>
      <c r="AE115" s="111"/>
      <c r="AF115" s="111"/>
      <c r="AG115" s="111"/>
      <c r="AH115" s="111"/>
      <c r="AI115" s="36" t="s">
        <v>9</v>
      </c>
      <c r="AJ115" s="40">
        <f>+AJ114/AJ113</f>
        <v>0</v>
      </c>
      <c r="AK115" s="67"/>
      <c r="AL115" s="35"/>
      <c r="AM115" s="114"/>
      <c r="AN115" s="117"/>
      <c r="AO115" s="111"/>
      <c r="AP115" s="111"/>
      <c r="AQ115" s="111"/>
      <c r="AR115" s="111"/>
      <c r="AS115" s="111"/>
      <c r="AT115" s="111"/>
      <c r="AU115" s="36" t="s">
        <v>9</v>
      </c>
      <c r="AV115" s="40">
        <f>+AV114/AV113</f>
        <v>0</v>
      </c>
      <c r="AW115" s="67"/>
      <c r="AZ115" s="114"/>
      <c r="BA115" s="117"/>
      <c r="BB115" s="111"/>
      <c r="BC115" s="111"/>
      <c r="BD115" s="111"/>
      <c r="BE115" s="111"/>
      <c r="BF115" s="111"/>
      <c r="BG115" s="111"/>
      <c r="BH115" s="36" t="s">
        <v>9</v>
      </c>
      <c r="BI115" s="40">
        <f>+BI114/BI113</f>
        <v>0</v>
      </c>
      <c r="BJ115" s="67"/>
      <c r="BK115" s="35"/>
      <c r="BL115" s="114"/>
      <c r="BM115" s="117"/>
      <c r="BN115" s="111"/>
      <c r="BO115" s="111"/>
      <c r="BP115" s="111"/>
      <c r="BQ115" s="111"/>
      <c r="BR115" s="111"/>
      <c r="BS115" s="111"/>
      <c r="BT115" s="36" t="s">
        <v>9</v>
      </c>
      <c r="BU115" s="40">
        <f>+BU114/BU113</f>
        <v>0</v>
      </c>
      <c r="BV115" s="67"/>
      <c r="BY115" s="114"/>
      <c r="BZ115" s="117"/>
      <c r="CA115" s="111"/>
      <c r="CB115" s="111"/>
      <c r="CC115" s="111"/>
      <c r="CD115" s="111"/>
      <c r="CE115" s="111"/>
      <c r="CF115" s="111"/>
      <c r="CG115" s="36" t="s">
        <v>9</v>
      </c>
      <c r="CH115" s="40" t="e">
        <f>+CH114/CH113</f>
        <v>#DIV/0!</v>
      </c>
      <c r="CI115" s="67"/>
      <c r="CJ115" s="35"/>
      <c r="CK115" s="114"/>
      <c r="CL115" s="117"/>
      <c r="CM115" s="111"/>
      <c r="CN115" s="111"/>
      <c r="CO115" s="111"/>
      <c r="CP115" s="111"/>
      <c r="CQ115" s="111"/>
      <c r="CR115" s="111"/>
      <c r="CS115" s="36" t="s">
        <v>9</v>
      </c>
      <c r="CT115" s="40" t="e">
        <f>+CT114/CT113</f>
        <v>#DIV/0!</v>
      </c>
      <c r="CU115" s="67"/>
    </row>
    <row r="116" spans="2:99" x14ac:dyDescent="0.15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15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>
        <f>+BU116/BU113</f>
        <v>0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15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55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53</v>
      </c>
      <c r="U118" s="71" t="s">
        <v>53</v>
      </c>
      <c r="V118" s="98" t="s">
        <v>55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55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55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55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55</v>
      </c>
      <c r="BU118" s="46" t="str">
        <f>IF(BR119="","OK",_xlfn.IFS(BR117=BS117="休","OK",BU116&gt;=2,"OK",BU116&gt;=2-BV112,"OK",BU116&lt;2,"NG"))</f>
        <v>NG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55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55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15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>通常</v>
      </c>
      <c r="BN119" s="103" t="str">
        <f t="shared" ref="BN119:BS119" si="399">IF(BN111="","",IF(BN116="","通常",IF(BN116="　","通常",BN116)))</f>
        <v>通常</v>
      </c>
      <c r="BO119" s="103" t="str">
        <f t="shared" si="399"/>
        <v>通常</v>
      </c>
      <c r="BP119" s="103" t="str">
        <f t="shared" si="399"/>
        <v>通常</v>
      </c>
      <c r="BQ119" s="103" t="str">
        <f t="shared" si="399"/>
        <v>通常</v>
      </c>
      <c r="BR119" s="103" t="str">
        <f t="shared" si="399"/>
        <v>通常</v>
      </c>
      <c r="BS119" s="103" t="str">
        <f t="shared" si="399"/>
        <v>通常</v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15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>通常実績</v>
      </c>
      <c r="BN120" s="103" t="str">
        <f t="shared" ref="BN120:BS120" si="407">IF(BN111="","",IF(BN116="","通常実績",IF(BN116="　","通常実績",BN116)))</f>
        <v>通常実績</v>
      </c>
      <c r="BO120" s="103" t="str">
        <f t="shared" si="407"/>
        <v>通常実績</v>
      </c>
      <c r="BP120" s="103" t="str">
        <f t="shared" si="407"/>
        <v>通常実績</v>
      </c>
      <c r="BQ120" s="103" t="str">
        <f t="shared" si="407"/>
        <v>通常実績</v>
      </c>
      <c r="BR120" s="103" t="str">
        <f t="shared" si="407"/>
        <v>通常実績</v>
      </c>
      <c r="BS120" s="103" t="str">
        <f t="shared" si="407"/>
        <v>通常実績</v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15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zoomScale="96" zoomScaleNormal="100" zoomScaleSheetLayoutView="96" workbookViewId="0">
      <selection activeCell="G9" sqref="G9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8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57</v>
      </c>
      <c r="M4" s="8"/>
      <c r="AI4" s="10"/>
    </row>
    <row r="5" spans="2:37" ht="13.5" customHeight="1" x14ac:dyDescent="0.15">
      <c r="Q5" s="9"/>
      <c r="S5" s="11"/>
      <c r="T5" s="12"/>
      <c r="U5" s="160" t="s">
        <v>2</v>
      </c>
      <c r="V5" s="161"/>
      <c r="W5" s="160" t="s">
        <v>10</v>
      </c>
      <c r="X5" s="161"/>
      <c r="Y5" s="162" t="s">
        <v>13</v>
      </c>
      <c r="Z5" s="163"/>
      <c r="AB5" s="154" t="s">
        <v>51</v>
      </c>
      <c r="AC5" s="155"/>
      <c r="AD5" s="155"/>
      <c r="AE5" s="155"/>
      <c r="AF5" s="155"/>
      <c r="AG5" s="155" t="str">
        <f>_xlfn.IFS(AG7="達成","達成",Y7&gt;=0.285,"達成",Y7&lt;0.285,"未達成")</f>
        <v>未達成</v>
      </c>
      <c r="AH5" s="158"/>
      <c r="AI5" s="9"/>
    </row>
    <row r="6" spans="2:37" ht="13.5" customHeight="1" thickBot="1" x14ac:dyDescent="0.2">
      <c r="B6" s="139" t="s">
        <v>3</v>
      </c>
      <c r="C6" s="139"/>
      <c r="D6" s="139"/>
      <c r="E6" s="139"/>
      <c r="F6" s="7" t="s">
        <v>12</v>
      </c>
      <c r="G6" s="1" t="s">
        <v>50</v>
      </c>
      <c r="H6" s="1"/>
      <c r="I6" s="1"/>
      <c r="J6" s="1"/>
      <c r="K6" s="1"/>
      <c r="L6" s="1"/>
      <c r="M6" s="1"/>
      <c r="N6" s="1"/>
      <c r="O6" s="1"/>
      <c r="P6" s="1"/>
      <c r="R6" s="9"/>
      <c r="S6" s="164" t="s">
        <v>0</v>
      </c>
      <c r="T6" s="165"/>
      <c r="U6" s="166">
        <f>+AI15+AI29+AI43+AI57+AI71+AI85+AI99+AI113+AI127+AI141+AI155+AI169+AI183+AI197+AI211</f>
        <v>365</v>
      </c>
      <c r="V6" s="167"/>
      <c r="W6" s="168">
        <f>+AI16+AI30+AI44+AI58+AI72+AI86+AI100+AI114+AI12+AI142+AI156+AI170+AI184+AI198+AI212</f>
        <v>0</v>
      </c>
      <c r="X6" s="169"/>
      <c r="Y6" s="170">
        <f>ROUNDDOWN(W6/U6,3)</f>
        <v>0</v>
      </c>
      <c r="Z6" s="171"/>
      <c r="AB6" s="156"/>
      <c r="AC6" s="157"/>
      <c r="AD6" s="157"/>
      <c r="AE6" s="157"/>
      <c r="AF6" s="157"/>
      <c r="AG6" s="157"/>
      <c r="AH6" s="159"/>
      <c r="AI6" s="9"/>
      <c r="AJ6" s="13"/>
    </row>
    <row r="7" spans="2:37" ht="13.5" customHeight="1" thickBot="1" x14ac:dyDescent="0.2">
      <c r="B7" s="139" t="s">
        <v>11</v>
      </c>
      <c r="C7" s="139"/>
      <c r="D7" s="139"/>
      <c r="E7" s="139"/>
      <c r="F7" s="7" t="s">
        <v>12</v>
      </c>
      <c r="G7" s="140">
        <v>46113</v>
      </c>
      <c r="H7" s="141"/>
      <c r="I7" s="141"/>
      <c r="J7" s="142"/>
      <c r="R7" s="9"/>
      <c r="S7" s="172" t="s">
        <v>7</v>
      </c>
      <c r="T7" s="173"/>
      <c r="U7" s="174">
        <f>+U6</f>
        <v>365</v>
      </c>
      <c r="V7" s="175"/>
      <c r="W7" s="176">
        <f>+AI18+AI32+AI46+AI60+AI74+AI88+AI102+AI116+AI130+AI144+AI158+AI172+AI186+AI200+AI214</f>
        <v>0</v>
      </c>
      <c r="X7" s="173"/>
      <c r="Y7" s="152">
        <f>ROUNDDOWN(W7/U7,3)</f>
        <v>0</v>
      </c>
      <c r="Z7" s="153"/>
      <c r="AB7" s="154" t="s">
        <v>52</v>
      </c>
      <c r="AC7" s="155"/>
      <c r="AD7" s="155"/>
      <c r="AE7" s="155"/>
      <c r="AF7" s="155"/>
      <c r="AG7" s="155" t="str">
        <f>IF(COUNTIF(AI13:AI302,"NG")&gt;=1,"未達成","達成")</f>
        <v>未達成</v>
      </c>
      <c r="AH7" s="158"/>
      <c r="AI7" s="14"/>
      <c r="AK7" s="13"/>
    </row>
    <row r="8" spans="2:37" ht="13.5" customHeight="1" thickBot="1" x14ac:dyDescent="0.2">
      <c r="B8" s="130" t="s">
        <v>14</v>
      </c>
      <c r="C8" s="130"/>
      <c r="D8" s="130"/>
      <c r="E8" s="130"/>
      <c r="F8" s="7" t="s">
        <v>12</v>
      </c>
      <c r="G8" s="135">
        <v>46477</v>
      </c>
      <c r="H8" s="135"/>
      <c r="I8" s="135"/>
      <c r="J8" s="135"/>
      <c r="L8" s="136" t="s">
        <v>1</v>
      </c>
      <c r="M8" s="136"/>
      <c r="N8" s="136"/>
      <c r="O8" s="7" t="s">
        <v>12</v>
      </c>
      <c r="P8" s="137">
        <f>+G8-G7+1</f>
        <v>365</v>
      </c>
      <c r="Q8" s="138"/>
      <c r="R8" s="138"/>
      <c r="AA8" s="15"/>
      <c r="AB8" s="156"/>
      <c r="AC8" s="157"/>
      <c r="AD8" s="157"/>
      <c r="AE8" s="157"/>
      <c r="AF8" s="157"/>
      <c r="AG8" s="157"/>
      <c r="AH8" s="159"/>
      <c r="AI8" s="14"/>
      <c r="AK8" s="13"/>
    </row>
    <row r="9" spans="2:37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15">
      <c r="C10" s="9">
        <f>YEAR(G7)</f>
        <v>2026</v>
      </c>
      <c r="D10" s="9">
        <f>MONTH(G7)</f>
        <v>4</v>
      </c>
      <c r="E10" s="9"/>
      <c r="F10" s="22">
        <f>DATE(C10,D10,1)</f>
        <v>46113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15">
      <c r="B11" s="79" t="s">
        <v>49</v>
      </c>
      <c r="C11" s="119">
        <f>C12</f>
        <v>46113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20"/>
    </row>
    <row r="12" spans="2:37" hidden="1" x14ac:dyDescent="0.15">
      <c r="B12" s="33"/>
      <c r="C12" s="24">
        <f>DATE($C10,$D10,1)</f>
        <v>46113</v>
      </c>
      <c r="D12" s="25">
        <f>C12+1</f>
        <v>46114</v>
      </c>
      <c r="E12" s="25">
        <f t="shared" ref="E12:AG12" si="0">D12+1</f>
        <v>46115</v>
      </c>
      <c r="F12" s="25">
        <f t="shared" si="0"/>
        <v>46116</v>
      </c>
      <c r="G12" s="25">
        <f t="shared" si="0"/>
        <v>46117</v>
      </c>
      <c r="H12" s="25">
        <f t="shared" si="0"/>
        <v>46118</v>
      </c>
      <c r="I12" s="25">
        <f t="shared" si="0"/>
        <v>46119</v>
      </c>
      <c r="J12" s="25">
        <f t="shared" si="0"/>
        <v>46120</v>
      </c>
      <c r="K12" s="25">
        <f t="shared" si="0"/>
        <v>46121</v>
      </c>
      <c r="L12" s="25">
        <f t="shared" si="0"/>
        <v>46122</v>
      </c>
      <c r="M12" s="25">
        <f t="shared" si="0"/>
        <v>46123</v>
      </c>
      <c r="N12" s="25">
        <f t="shared" si="0"/>
        <v>46124</v>
      </c>
      <c r="O12" s="25">
        <f t="shared" si="0"/>
        <v>46125</v>
      </c>
      <c r="P12" s="25">
        <f t="shared" si="0"/>
        <v>46126</v>
      </c>
      <c r="Q12" s="25">
        <f t="shared" si="0"/>
        <v>46127</v>
      </c>
      <c r="R12" s="25">
        <f t="shared" si="0"/>
        <v>46128</v>
      </c>
      <c r="S12" s="25">
        <f t="shared" si="0"/>
        <v>46129</v>
      </c>
      <c r="T12" s="25">
        <f t="shared" si="0"/>
        <v>46130</v>
      </c>
      <c r="U12" s="25">
        <f t="shared" si="0"/>
        <v>46131</v>
      </c>
      <c r="V12" s="25">
        <f t="shared" si="0"/>
        <v>46132</v>
      </c>
      <c r="W12" s="25">
        <f t="shared" si="0"/>
        <v>46133</v>
      </c>
      <c r="X12" s="25">
        <f t="shared" si="0"/>
        <v>46134</v>
      </c>
      <c r="Y12" s="25">
        <f t="shared" si="0"/>
        <v>46135</v>
      </c>
      <c r="Z12" s="25">
        <f t="shared" si="0"/>
        <v>46136</v>
      </c>
      <c r="AA12" s="25">
        <f t="shared" si="0"/>
        <v>46137</v>
      </c>
      <c r="AB12" s="25">
        <f t="shared" si="0"/>
        <v>46138</v>
      </c>
      <c r="AC12" s="25">
        <f t="shared" si="0"/>
        <v>46139</v>
      </c>
      <c r="AD12" s="25">
        <f t="shared" si="0"/>
        <v>46140</v>
      </c>
      <c r="AE12" s="25">
        <f t="shared" si="0"/>
        <v>46141</v>
      </c>
      <c r="AF12" s="25">
        <f t="shared" si="0"/>
        <v>46142</v>
      </c>
      <c r="AG12" s="25">
        <f t="shared" si="0"/>
        <v>46143</v>
      </c>
      <c r="AH12" s="26"/>
      <c r="AI12" s="27"/>
    </row>
    <row r="13" spans="2:37" x14ac:dyDescent="0.15">
      <c r="B13" s="33" t="s">
        <v>20</v>
      </c>
      <c r="C13" s="29">
        <f>IF(C12&gt;=G7,C12,"")</f>
        <v>46113</v>
      </c>
      <c r="D13" s="30">
        <f>IF(D12&lt;$G7,"",IF(C12=EOMONTH(DATE($C10,$D10,1),0),"",IF(C12="","",C12+1)))</f>
        <v>46114</v>
      </c>
      <c r="E13" s="30">
        <f t="shared" ref="E13:O13" si="1">IF(E12&lt;$G7,"",IF(D12=EOMONTH(DATE($C10,$D10,1),0),"",IF(D12="","",D12+1)))</f>
        <v>46115</v>
      </c>
      <c r="F13" s="30">
        <f t="shared" si="1"/>
        <v>46116</v>
      </c>
      <c r="G13" s="30">
        <f t="shared" si="1"/>
        <v>46117</v>
      </c>
      <c r="H13" s="30">
        <f t="shared" si="1"/>
        <v>46118</v>
      </c>
      <c r="I13" s="30">
        <f t="shared" si="1"/>
        <v>46119</v>
      </c>
      <c r="J13" s="30">
        <f t="shared" si="1"/>
        <v>46120</v>
      </c>
      <c r="K13" s="30">
        <f t="shared" si="1"/>
        <v>46121</v>
      </c>
      <c r="L13" s="30">
        <f>IF(L12&lt;$G7,"",IF(K12=EOMONTH(DATE($C10,$D10,1),0),"",IF(K12="","",K12+1)))</f>
        <v>46122</v>
      </c>
      <c r="M13" s="30">
        <f>IF(M12&lt;$G7,"",IF(L12=EOMONTH(DATE($C10,$D10,1),0),"",IF(L12="","",L12+1)))</f>
        <v>46123</v>
      </c>
      <c r="N13" s="30">
        <f t="shared" si="1"/>
        <v>46124</v>
      </c>
      <c r="O13" s="30">
        <f t="shared" si="1"/>
        <v>46125</v>
      </c>
      <c r="P13" s="30">
        <f t="shared" ref="P13" si="2">IF(P12&lt;$G7,"",IF(O12=EOMONTH(DATE($C10,$D10,1),0),"",IF(O12="","",O12+1)))</f>
        <v>46126</v>
      </c>
      <c r="Q13" s="30">
        <f t="shared" ref="Q13" si="3">IF(Q12&lt;$G7,"",IF(P12=EOMONTH(DATE($C10,$D10,1),0),"",IF(P12="","",P12+1)))</f>
        <v>46127</v>
      </c>
      <c r="R13" s="30">
        <f t="shared" ref="R13" si="4">IF(R12&lt;$G7,"",IF(Q12=EOMONTH(DATE($C10,$D10,1),0),"",IF(Q12="","",Q12+1)))</f>
        <v>46128</v>
      </c>
      <c r="S13" s="30">
        <f t="shared" ref="S13" si="5">IF(S12&lt;$G7,"",IF(R12=EOMONTH(DATE($C10,$D10,1),0),"",IF(R12="","",R12+1)))</f>
        <v>46129</v>
      </c>
      <c r="T13" s="30">
        <f t="shared" ref="T13" si="6">IF(T12&lt;$G7,"",IF(S12=EOMONTH(DATE($C10,$D10,1),0),"",IF(S12="","",S12+1)))</f>
        <v>46130</v>
      </c>
      <c r="U13" s="30">
        <f t="shared" ref="U13" si="7">IF(U12&lt;$G7,"",IF(T12=EOMONTH(DATE($C10,$D10,1),0),"",IF(T12="","",T12+1)))</f>
        <v>46131</v>
      </c>
      <c r="V13" s="30">
        <f t="shared" ref="V13" si="8">IF(V12&lt;$G7,"",IF(U12=EOMONTH(DATE($C10,$D10,1),0),"",IF(U12="","",U12+1)))</f>
        <v>46132</v>
      </c>
      <c r="W13" s="30">
        <f t="shared" ref="W13" si="9">IF(W12&lt;$G7,"",IF(V12=EOMONTH(DATE($C10,$D10,1),0),"",IF(V12="","",V12+1)))</f>
        <v>46133</v>
      </c>
      <c r="X13" s="30">
        <f t="shared" ref="X13" si="10">IF(X12&lt;$G7,"",IF(W12=EOMONTH(DATE($C10,$D10,1),0),"",IF(W12="","",W12+1)))</f>
        <v>46134</v>
      </c>
      <c r="Y13" s="30">
        <f t="shared" ref="Y13" si="11">IF(Y12&lt;$G7,"",IF(X12=EOMONTH(DATE($C10,$D10,1),0),"",IF(X12="","",X12+1)))</f>
        <v>46135</v>
      </c>
      <c r="Z13" s="30">
        <f t="shared" ref="Z13" si="12">IF(Z12&lt;$G7,"",IF(Y12=EOMONTH(DATE($C10,$D10,1),0),"",IF(Y12="","",Y12+1)))</f>
        <v>46136</v>
      </c>
      <c r="AA13" s="30">
        <f t="shared" ref="AA13" si="13">IF(AA12&lt;$G7,"",IF(Z12=EOMONTH(DATE($C10,$D10,1),0),"",IF(Z12="","",Z12+1)))</f>
        <v>46137</v>
      </c>
      <c r="AB13" s="30">
        <f t="shared" ref="AB13" si="14">IF(AB12&lt;$G7,"",IF(AA12=EOMONTH(DATE($C10,$D10,1),0),"",IF(AA12="","",AA12+1)))</f>
        <v>46138</v>
      </c>
      <c r="AC13" s="30">
        <f t="shared" ref="AC13" si="15">IF(AC12&lt;$G7,"",IF(AB12=EOMONTH(DATE($C10,$D10,1),0),"",IF(AB12="","",AB12+1)))</f>
        <v>46139</v>
      </c>
      <c r="AD13" s="30">
        <f t="shared" ref="AD13" si="16">IF(AD12&lt;$G7,"",IF(AC12=EOMONTH(DATE($C10,$D10,1),0),"",IF(AC12="","",AC12+1)))</f>
        <v>46140</v>
      </c>
      <c r="AE13" s="30">
        <f>IF(AE12&lt;$G7,"",IF(AD12=EOMONTH(DATE($C10,$D10,1),0),"",IF(AD12="","",AD12+1)))</f>
        <v>46141</v>
      </c>
      <c r="AF13" s="30">
        <f>IF(AF12&lt;$G7,"",IF(AE12=EOMONTH(DATE($C10,$D10,1),0),"",IF(AE13="","",AE13+1)))</f>
        <v>46142</v>
      </c>
      <c r="AG13" s="30" t="str">
        <f>IF(AG12&lt;$G7,"",IF(AF13=EOMONTH(DATE($C10,$D10,1),0),"",IF(AF13="","",AF13+1)))</f>
        <v/>
      </c>
      <c r="AH13" s="31" t="s">
        <v>21</v>
      </c>
      <c r="AI13" s="32">
        <f>+COUNTIFS(C14:AG14,"土",C18:AG18,"")+COUNTIFS(C14:AG14,"日",C18:AG18,"")</f>
        <v>8</v>
      </c>
    </row>
    <row r="14" spans="2:37" x14ac:dyDescent="0.15">
      <c r="B14" s="33" t="s">
        <v>5</v>
      </c>
      <c r="C14" s="34" t="str">
        <f>IFERROR(TEXT(WEEKDAY(+C13),"aaa"),"")</f>
        <v>水</v>
      </c>
      <c r="D14" s="64" t="str">
        <f t="shared" ref="D14:AG14" si="17">IFERROR(TEXT(WEEKDAY(+D13),"aaa"),"")</f>
        <v>木</v>
      </c>
      <c r="E14" s="64" t="str">
        <f t="shared" si="17"/>
        <v>金</v>
      </c>
      <c r="F14" s="64" t="str">
        <f t="shared" si="17"/>
        <v>土</v>
      </c>
      <c r="G14" s="64" t="str">
        <f t="shared" si="17"/>
        <v>日</v>
      </c>
      <c r="H14" s="64" t="str">
        <f t="shared" si="17"/>
        <v>月</v>
      </c>
      <c r="I14" s="64" t="str">
        <f t="shared" si="17"/>
        <v>火</v>
      </c>
      <c r="J14" s="64" t="str">
        <f t="shared" si="17"/>
        <v>水</v>
      </c>
      <c r="K14" s="64" t="str">
        <f t="shared" si="17"/>
        <v>木</v>
      </c>
      <c r="L14" s="64" t="str">
        <f t="shared" si="17"/>
        <v>金</v>
      </c>
      <c r="M14" s="64" t="str">
        <f t="shared" si="17"/>
        <v>土</v>
      </c>
      <c r="N14" s="64" t="str">
        <f t="shared" si="17"/>
        <v>日</v>
      </c>
      <c r="O14" s="64" t="str">
        <f t="shared" si="17"/>
        <v>月</v>
      </c>
      <c r="P14" s="64" t="str">
        <f t="shared" si="17"/>
        <v>火</v>
      </c>
      <c r="Q14" s="64" t="str">
        <f t="shared" si="17"/>
        <v>水</v>
      </c>
      <c r="R14" s="64" t="str">
        <f t="shared" si="17"/>
        <v>木</v>
      </c>
      <c r="S14" s="64" t="str">
        <f t="shared" si="17"/>
        <v>金</v>
      </c>
      <c r="T14" s="64" t="str">
        <f t="shared" si="17"/>
        <v>土</v>
      </c>
      <c r="U14" s="64" t="str">
        <f t="shared" si="17"/>
        <v>日</v>
      </c>
      <c r="V14" s="64" t="str">
        <f t="shared" si="17"/>
        <v>月</v>
      </c>
      <c r="W14" s="64" t="str">
        <f t="shared" si="17"/>
        <v>火</v>
      </c>
      <c r="X14" s="64" t="str">
        <f t="shared" si="17"/>
        <v>水</v>
      </c>
      <c r="Y14" s="64" t="str">
        <f t="shared" si="17"/>
        <v>木</v>
      </c>
      <c r="Z14" s="64" t="str">
        <f t="shared" si="17"/>
        <v>金</v>
      </c>
      <c r="AA14" s="64" t="str">
        <f t="shared" si="17"/>
        <v>土</v>
      </c>
      <c r="AB14" s="64" t="str">
        <f t="shared" si="17"/>
        <v>日</v>
      </c>
      <c r="AC14" s="64" t="str">
        <f t="shared" si="17"/>
        <v>月</v>
      </c>
      <c r="AD14" s="64" t="str">
        <f t="shared" si="17"/>
        <v>火</v>
      </c>
      <c r="AE14" s="64" t="str">
        <f t="shared" si="17"/>
        <v>水</v>
      </c>
      <c r="AF14" s="64" t="str">
        <f t="shared" si="17"/>
        <v>木</v>
      </c>
      <c r="AG14" s="64" t="str">
        <f t="shared" si="17"/>
        <v/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15">
      <c r="B15" s="112" t="s">
        <v>8</v>
      </c>
      <c r="C15" s="115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43"/>
      <c r="AE15" s="109"/>
      <c r="AF15" s="109"/>
      <c r="AG15" s="149"/>
      <c r="AH15" s="36" t="s">
        <v>2</v>
      </c>
      <c r="AI15" s="37">
        <f>COUNT(C13:AG13)-AI14</f>
        <v>30</v>
      </c>
      <c r="AJ15" s="35"/>
    </row>
    <row r="16" spans="2:37" ht="13.5" customHeight="1" x14ac:dyDescent="0.15">
      <c r="B16" s="113"/>
      <c r="C16" s="116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44"/>
      <c r="AE16" s="110"/>
      <c r="AF16" s="110"/>
      <c r="AG16" s="150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15">
      <c r="B17" s="114"/>
      <c r="C17" s="117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45"/>
      <c r="AE17" s="111"/>
      <c r="AF17" s="111"/>
      <c r="AG17" s="151"/>
      <c r="AH17" s="36" t="s">
        <v>9</v>
      </c>
      <c r="AI17" s="40">
        <f>+AI16/AI15</f>
        <v>0</v>
      </c>
      <c r="AJ17" s="35"/>
    </row>
    <row r="18" spans="2:36" x14ac:dyDescent="0.15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53</v>
      </c>
      <c r="AH18" s="36" t="s">
        <v>10</v>
      </c>
      <c r="AI18" s="38">
        <f>+COUNTIF(C20:AG20,"*休")</f>
        <v>0</v>
      </c>
      <c r="AJ18" s="35"/>
    </row>
    <row r="19" spans="2:36" x14ac:dyDescent="0.15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15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15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15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1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15">
      <c r="C24" s="7">
        <f>YEAR(C27)</f>
        <v>2026</v>
      </c>
      <c r="D24" s="7">
        <f>MONTH(C27)</f>
        <v>5</v>
      </c>
    </row>
    <row r="25" spans="2:36" x14ac:dyDescent="0.15">
      <c r="B25" s="11" t="s">
        <v>19</v>
      </c>
      <c r="C25" s="118">
        <f>C27</f>
        <v>46143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20"/>
    </row>
    <row r="26" spans="2:36" hidden="1" x14ac:dyDescent="0.15">
      <c r="B26" s="47"/>
      <c r="C26" s="30">
        <f>DATE($C24,$D24,1)</f>
        <v>46143</v>
      </c>
      <c r="D26" s="30">
        <f>C26+1</f>
        <v>46144</v>
      </c>
      <c r="E26" s="30">
        <f t="shared" ref="E26:AG26" si="20">D26+1</f>
        <v>46145</v>
      </c>
      <c r="F26" s="30">
        <f t="shared" si="20"/>
        <v>46146</v>
      </c>
      <c r="G26" s="30">
        <f t="shared" si="20"/>
        <v>46147</v>
      </c>
      <c r="H26" s="30">
        <f t="shared" si="20"/>
        <v>46148</v>
      </c>
      <c r="I26" s="30">
        <f t="shared" si="20"/>
        <v>46149</v>
      </c>
      <c r="J26" s="30">
        <f t="shared" si="20"/>
        <v>46150</v>
      </c>
      <c r="K26" s="30">
        <f t="shared" si="20"/>
        <v>46151</v>
      </c>
      <c r="L26" s="30">
        <f t="shared" si="20"/>
        <v>46152</v>
      </c>
      <c r="M26" s="30">
        <f t="shared" si="20"/>
        <v>46153</v>
      </c>
      <c r="N26" s="30">
        <f t="shared" si="20"/>
        <v>46154</v>
      </c>
      <c r="O26" s="30">
        <f t="shared" si="20"/>
        <v>46155</v>
      </c>
      <c r="P26" s="30">
        <f t="shared" si="20"/>
        <v>46156</v>
      </c>
      <c r="Q26" s="30">
        <f t="shared" si="20"/>
        <v>46157</v>
      </c>
      <c r="R26" s="30">
        <f t="shared" si="20"/>
        <v>46158</v>
      </c>
      <c r="S26" s="30">
        <f t="shared" si="20"/>
        <v>46159</v>
      </c>
      <c r="T26" s="30">
        <f t="shared" si="20"/>
        <v>46160</v>
      </c>
      <c r="U26" s="30">
        <f t="shared" si="20"/>
        <v>46161</v>
      </c>
      <c r="V26" s="30">
        <f t="shared" si="20"/>
        <v>46162</v>
      </c>
      <c r="W26" s="30">
        <f t="shared" si="20"/>
        <v>46163</v>
      </c>
      <c r="X26" s="30">
        <f t="shared" si="20"/>
        <v>46164</v>
      </c>
      <c r="Y26" s="30">
        <f t="shared" si="20"/>
        <v>46165</v>
      </c>
      <c r="Z26" s="30">
        <f t="shared" si="20"/>
        <v>46166</v>
      </c>
      <c r="AA26" s="30">
        <f t="shared" si="20"/>
        <v>46167</v>
      </c>
      <c r="AB26" s="30">
        <f t="shared" si="20"/>
        <v>46168</v>
      </c>
      <c r="AC26" s="30">
        <f t="shared" si="20"/>
        <v>46169</v>
      </c>
      <c r="AD26" s="30">
        <f t="shared" si="20"/>
        <v>46170</v>
      </c>
      <c r="AE26" s="30">
        <f t="shared" si="20"/>
        <v>46171</v>
      </c>
      <c r="AF26" s="30">
        <f t="shared" si="20"/>
        <v>46172</v>
      </c>
      <c r="AG26" s="30">
        <f t="shared" si="20"/>
        <v>46173</v>
      </c>
      <c r="AH26" s="48"/>
      <c r="AI26" s="49"/>
    </row>
    <row r="27" spans="2:36" x14ac:dyDescent="0.15">
      <c r="B27" s="28" t="s">
        <v>20</v>
      </c>
      <c r="C27" s="50">
        <f>IF(EDATE(C12,1)&gt;$G$8,"",EDATE(C12,1))</f>
        <v>46143</v>
      </c>
      <c r="D27" s="30">
        <f>IF(D26&gt;$G$8,"",IF(C27=EOMONTH(DATE($C24,$D24,1),0),"",IF(C27="","",C27+1)))</f>
        <v>46144</v>
      </c>
      <c r="E27" s="30">
        <f t="shared" ref="E27:AG27" si="21">IF(E26&gt;$G$8,"",IF(D27=EOMONTH(DATE($C24,$D24,1),0),"",IF(D27="","",D27+1)))</f>
        <v>46145</v>
      </c>
      <c r="F27" s="30">
        <f t="shared" si="21"/>
        <v>46146</v>
      </c>
      <c r="G27" s="30">
        <f t="shared" si="21"/>
        <v>46147</v>
      </c>
      <c r="H27" s="30">
        <f t="shared" si="21"/>
        <v>46148</v>
      </c>
      <c r="I27" s="30">
        <f t="shared" si="21"/>
        <v>46149</v>
      </c>
      <c r="J27" s="30">
        <f t="shared" si="21"/>
        <v>46150</v>
      </c>
      <c r="K27" s="30">
        <f t="shared" si="21"/>
        <v>46151</v>
      </c>
      <c r="L27" s="30">
        <f t="shared" si="21"/>
        <v>46152</v>
      </c>
      <c r="M27" s="30">
        <f t="shared" si="21"/>
        <v>46153</v>
      </c>
      <c r="N27" s="30">
        <f t="shared" si="21"/>
        <v>46154</v>
      </c>
      <c r="O27" s="30">
        <f t="shared" si="21"/>
        <v>46155</v>
      </c>
      <c r="P27" s="30">
        <f t="shared" si="21"/>
        <v>46156</v>
      </c>
      <c r="Q27" s="30">
        <f t="shared" si="21"/>
        <v>46157</v>
      </c>
      <c r="R27" s="30">
        <f t="shared" si="21"/>
        <v>46158</v>
      </c>
      <c r="S27" s="30">
        <f t="shared" si="21"/>
        <v>46159</v>
      </c>
      <c r="T27" s="30">
        <f t="shared" si="21"/>
        <v>46160</v>
      </c>
      <c r="U27" s="30">
        <f t="shared" si="21"/>
        <v>46161</v>
      </c>
      <c r="V27" s="30">
        <f t="shared" si="21"/>
        <v>46162</v>
      </c>
      <c r="W27" s="30">
        <f t="shared" si="21"/>
        <v>46163</v>
      </c>
      <c r="X27" s="30">
        <f t="shared" si="21"/>
        <v>46164</v>
      </c>
      <c r="Y27" s="30">
        <f t="shared" si="21"/>
        <v>46165</v>
      </c>
      <c r="Z27" s="30">
        <f t="shared" si="21"/>
        <v>46166</v>
      </c>
      <c r="AA27" s="30">
        <f t="shared" si="21"/>
        <v>46167</v>
      </c>
      <c r="AB27" s="30">
        <f t="shared" si="21"/>
        <v>46168</v>
      </c>
      <c r="AC27" s="30">
        <f t="shared" si="21"/>
        <v>46169</v>
      </c>
      <c r="AD27" s="30">
        <f t="shared" si="21"/>
        <v>46170</v>
      </c>
      <c r="AE27" s="30">
        <f t="shared" si="21"/>
        <v>46171</v>
      </c>
      <c r="AF27" s="30">
        <f t="shared" si="21"/>
        <v>46172</v>
      </c>
      <c r="AG27" s="30">
        <f t="shared" si="21"/>
        <v>46173</v>
      </c>
      <c r="AH27" s="31" t="s">
        <v>21</v>
      </c>
      <c r="AI27" s="32">
        <f>+COUNTIFS(C28:AG28,"土",C32:AG32,"")+COUNTIFS(C28:AG28,"日",C32:AG32,"")</f>
        <v>10</v>
      </c>
    </row>
    <row r="28" spans="2:36" s="35" customFormat="1" x14ac:dyDescent="0.15">
      <c r="B28" s="51" t="s">
        <v>5</v>
      </c>
      <c r="C28" s="63" t="str">
        <f>IFERROR(TEXT(WEEKDAY(+C27),"aaa"),"")</f>
        <v>金</v>
      </c>
      <c r="D28" s="64" t="str">
        <f t="shared" ref="D28:AG28" si="22">IFERROR(TEXT(WEEKDAY(+D27),"aaa"),"")</f>
        <v>土</v>
      </c>
      <c r="E28" s="64" t="str">
        <f t="shared" si="22"/>
        <v>日</v>
      </c>
      <c r="F28" s="64" t="str">
        <f t="shared" si="22"/>
        <v>月</v>
      </c>
      <c r="G28" s="64" t="str">
        <f t="shared" si="22"/>
        <v>火</v>
      </c>
      <c r="H28" s="64" t="str">
        <f t="shared" si="22"/>
        <v>水</v>
      </c>
      <c r="I28" s="64" t="str">
        <f t="shared" si="22"/>
        <v>木</v>
      </c>
      <c r="J28" s="64" t="str">
        <f t="shared" si="22"/>
        <v>金</v>
      </c>
      <c r="K28" s="64" t="str">
        <f t="shared" si="22"/>
        <v>土</v>
      </c>
      <c r="L28" s="64" t="str">
        <f t="shared" si="22"/>
        <v>日</v>
      </c>
      <c r="M28" s="64" t="str">
        <f t="shared" si="22"/>
        <v>月</v>
      </c>
      <c r="N28" s="64" t="str">
        <f t="shared" si="22"/>
        <v>火</v>
      </c>
      <c r="O28" s="64" t="str">
        <f t="shared" si="22"/>
        <v>水</v>
      </c>
      <c r="P28" s="64" t="str">
        <f t="shared" si="22"/>
        <v>木</v>
      </c>
      <c r="Q28" s="64" t="str">
        <f t="shared" si="22"/>
        <v>金</v>
      </c>
      <c r="R28" s="64" t="str">
        <f t="shared" si="22"/>
        <v>土</v>
      </c>
      <c r="S28" s="64" t="str">
        <f t="shared" si="22"/>
        <v>日</v>
      </c>
      <c r="T28" s="64" t="str">
        <f t="shared" si="22"/>
        <v>月</v>
      </c>
      <c r="U28" s="64" t="str">
        <f t="shared" si="22"/>
        <v>火</v>
      </c>
      <c r="V28" s="64" t="str">
        <f t="shared" si="22"/>
        <v>水</v>
      </c>
      <c r="W28" s="64" t="str">
        <f t="shared" si="22"/>
        <v>木</v>
      </c>
      <c r="X28" s="64" t="str">
        <f t="shared" si="22"/>
        <v>金</v>
      </c>
      <c r="Y28" s="64" t="str">
        <f t="shared" si="22"/>
        <v>土</v>
      </c>
      <c r="Z28" s="64" t="str">
        <f t="shared" si="22"/>
        <v>日</v>
      </c>
      <c r="AA28" s="64" t="str">
        <f t="shared" si="22"/>
        <v>月</v>
      </c>
      <c r="AB28" s="64" t="str">
        <f t="shared" si="22"/>
        <v>火</v>
      </c>
      <c r="AC28" s="64" t="str">
        <f t="shared" si="22"/>
        <v>水</v>
      </c>
      <c r="AD28" s="64" t="str">
        <f t="shared" si="22"/>
        <v>木</v>
      </c>
      <c r="AE28" s="64" t="str">
        <f t="shared" si="22"/>
        <v>金</v>
      </c>
      <c r="AF28" s="64" t="str">
        <f t="shared" si="22"/>
        <v>土</v>
      </c>
      <c r="AG28" s="64" t="str">
        <f t="shared" si="22"/>
        <v>日</v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15">
      <c r="B29" s="146" t="s">
        <v>8</v>
      </c>
      <c r="C29" s="124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43"/>
      <c r="AE29" s="143"/>
      <c r="AF29" s="109"/>
      <c r="AG29" s="149"/>
      <c r="AH29" s="54" t="s">
        <v>2</v>
      </c>
      <c r="AI29" s="55">
        <f>COUNT(C27:AG27)-AI28</f>
        <v>31</v>
      </c>
    </row>
    <row r="30" spans="2:36" s="35" customFormat="1" ht="13.5" customHeight="1" x14ac:dyDescent="0.15">
      <c r="B30" s="147"/>
      <c r="C30" s="12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44"/>
      <c r="AE30" s="144"/>
      <c r="AF30" s="110"/>
      <c r="AG30" s="150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15">
      <c r="B31" s="148"/>
      <c r="C31" s="126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45"/>
      <c r="AE31" s="145"/>
      <c r="AF31" s="111"/>
      <c r="AG31" s="151"/>
      <c r="AH31" s="54" t="s">
        <v>9</v>
      </c>
      <c r="AI31" s="56">
        <f>+AI30/AI29</f>
        <v>0</v>
      </c>
    </row>
    <row r="32" spans="2:36" s="35" customFormat="1" x14ac:dyDescent="0.15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15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15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hidden="1" x14ac:dyDescent="0.15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hidden="1" x14ac:dyDescent="0.15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hidden="1" x14ac:dyDescent="0.15">
      <c r="C38" s="7">
        <f>YEAR(C41)</f>
        <v>2026</v>
      </c>
      <c r="D38" s="7">
        <f>MONTH(C41)</f>
        <v>6</v>
      </c>
    </row>
    <row r="39" spans="2:36" x14ac:dyDescent="0.15">
      <c r="B39" s="11" t="s">
        <v>19</v>
      </c>
      <c r="C39" s="118">
        <f>C41</f>
        <v>46174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20"/>
    </row>
    <row r="40" spans="2:36" hidden="1" x14ac:dyDescent="0.15">
      <c r="B40" s="47"/>
      <c r="C40" s="30">
        <f>DATE($C38,$D38,1)</f>
        <v>46174</v>
      </c>
      <c r="D40" s="30">
        <f>C40+1</f>
        <v>46175</v>
      </c>
      <c r="E40" s="30">
        <f t="shared" ref="E40" si="25">D40+1</f>
        <v>46176</v>
      </c>
      <c r="F40" s="30">
        <f t="shared" ref="F40" si="26">E40+1</f>
        <v>46177</v>
      </c>
      <c r="G40" s="30">
        <f t="shared" ref="G40" si="27">F40+1</f>
        <v>46178</v>
      </c>
      <c r="H40" s="30">
        <f t="shared" ref="H40" si="28">G40+1</f>
        <v>46179</v>
      </c>
      <c r="I40" s="30">
        <f t="shared" ref="I40" si="29">H40+1</f>
        <v>46180</v>
      </c>
      <c r="J40" s="30">
        <f t="shared" ref="J40" si="30">I40+1</f>
        <v>46181</v>
      </c>
      <c r="K40" s="30">
        <f t="shared" ref="K40" si="31">J40+1</f>
        <v>46182</v>
      </c>
      <c r="L40" s="30">
        <f t="shared" ref="L40" si="32">K40+1</f>
        <v>46183</v>
      </c>
      <c r="M40" s="30">
        <f t="shared" ref="M40" si="33">L40+1</f>
        <v>46184</v>
      </c>
      <c r="N40" s="30">
        <f t="shared" ref="N40" si="34">M40+1</f>
        <v>46185</v>
      </c>
      <c r="O40" s="30">
        <f t="shared" ref="O40" si="35">N40+1</f>
        <v>46186</v>
      </c>
      <c r="P40" s="30">
        <f t="shared" ref="P40" si="36">O40+1</f>
        <v>46187</v>
      </c>
      <c r="Q40" s="30">
        <f t="shared" ref="Q40" si="37">P40+1</f>
        <v>46188</v>
      </c>
      <c r="R40" s="30">
        <f t="shared" ref="R40" si="38">Q40+1</f>
        <v>46189</v>
      </c>
      <c r="S40" s="30">
        <f t="shared" ref="S40" si="39">R40+1</f>
        <v>46190</v>
      </c>
      <c r="T40" s="30">
        <f t="shared" ref="T40" si="40">S40+1</f>
        <v>46191</v>
      </c>
      <c r="U40" s="30">
        <f t="shared" ref="U40" si="41">T40+1</f>
        <v>46192</v>
      </c>
      <c r="V40" s="30">
        <f t="shared" ref="V40" si="42">U40+1</f>
        <v>46193</v>
      </c>
      <c r="W40" s="30">
        <f t="shared" ref="W40" si="43">V40+1</f>
        <v>46194</v>
      </c>
      <c r="X40" s="30">
        <f t="shared" ref="X40" si="44">W40+1</f>
        <v>46195</v>
      </c>
      <c r="Y40" s="30">
        <f t="shared" ref="Y40" si="45">X40+1</f>
        <v>46196</v>
      </c>
      <c r="Z40" s="30">
        <f t="shared" ref="Z40" si="46">Y40+1</f>
        <v>46197</v>
      </c>
      <c r="AA40" s="30">
        <f t="shared" ref="AA40" si="47">Z40+1</f>
        <v>46198</v>
      </c>
      <c r="AB40" s="30">
        <f t="shared" ref="AB40" si="48">AA40+1</f>
        <v>46199</v>
      </c>
      <c r="AC40" s="30">
        <f t="shared" ref="AC40" si="49">AB40+1</f>
        <v>46200</v>
      </c>
      <c r="AD40" s="30">
        <f t="shared" ref="AD40" si="50">AC40+1</f>
        <v>46201</v>
      </c>
      <c r="AE40" s="30">
        <f t="shared" ref="AE40" si="51">AD40+1</f>
        <v>46202</v>
      </c>
      <c r="AF40" s="30">
        <f t="shared" ref="AF40" si="52">AE40+1</f>
        <v>46203</v>
      </c>
      <c r="AG40" s="30">
        <f t="shared" ref="AG40" si="53">AF40+1</f>
        <v>46204</v>
      </c>
      <c r="AH40" s="48"/>
      <c r="AI40" s="49"/>
    </row>
    <row r="41" spans="2:36" x14ac:dyDescent="0.15">
      <c r="B41" s="28" t="s">
        <v>20</v>
      </c>
      <c r="C41" s="50">
        <f>IF(EDATE(C26,1)&gt;$G$8,"",EDATE(C26,1))</f>
        <v>46174</v>
      </c>
      <c r="D41" s="30">
        <f>IF(D40&gt;$G$8,"",IF(C41=EOMONTH(DATE($C38,$D38,1),0),"",IF(C41="","",C41+1)))</f>
        <v>46175</v>
      </c>
      <c r="E41" s="30">
        <f t="shared" ref="E41" si="54">IF(E40&gt;$G$8,"",IF(D41=EOMONTH(DATE($C38,$D38,1),0),"",IF(D41="","",D41+1)))</f>
        <v>46176</v>
      </c>
      <c r="F41" s="30">
        <f t="shared" ref="F41" si="55">IF(F40&gt;$G$8,"",IF(E41=EOMONTH(DATE($C38,$D38,1),0),"",IF(E41="","",E41+1)))</f>
        <v>46177</v>
      </c>
      <c r="G41" s="30">
        <f t="shared" ref="G41" si="56">IF(G40&gt;$G$8,"",IF(F41=EOMONTH(DATE($C38,$D38,1),0),"",IF(F41="","",F41+1)))</f>
        <v>46178</v>
      </c>
      <c r="H41" s="30">
        <f t="shared" ref="H41" si="57">IF(H40&gt;$G$8,"",IF(G41=EOMONTH(DATE($C38,$D38,1),0),"",IF(G41="","",G41+1)))</f>
        <v>46179</v>
      </c>
      <c r="I41" s="30">
        <f t="shared" ref="I41" si="58">IF(I40&gt;$G$8,"",IF(H41=EOMONTH(DATE($C38,$D38,1),0),"",IF(H41="","",H41+1)))</f>
        <v>46180</v>
      </c>
      <c r="J41" s="30">
        <f t="shared" ref="J41" si="59">IF(J40&gt;$G$8,"",IF(I41=EOMONTH(DATE($C38,$D38,1),0),"",IF(I41="","",I41+1)))</f>
        <v>46181</v>
      </c>
      <c r="K41" s="30">
        <f t="shared" ref="K41" si="60">IF(K40&gt;$G$8,"",IF(J41=EOMONTH(DATE($C38,$D38,1),0),"",IF(J41="","",J41+1)))</f>
        <v>46182</v>
      </c>
      <c r="L41" s="30">
        <f t="shared" ref="L41" si="61">IF(L40&gt;$G$8,"",IF(K41=EOMONTH(DATE($C38,$D38,1),0),"",IF(K41="","",K41+1)))</f>
        <v>46183</v>
      </c>
      <c r="M41" s="30">
        <f t="shared" ref="M41" si="62">IF(M40&gt;$G$8,"",IF(L41=EOMONTH(DATE($C38,$D38,1),0),"",IF(L41="","",L41+1)))</f>
        <v>46184</v>
      </c>
      <c r="N41" s="30">
        <f t="shared" ref="N41" si="63">IF(N40&gt;$G$8,"",IF(M41=EOMONTH(DATE($C38,$D38,1),0),"",IF(M41="","",M41+1)))</f>
        <v>46185</v>
      </c>
      <c r="O41" s="30">
        <f t="shared" ref="O41" si="64">IF(O40&gt;$G$8,"",IF(N41=EOMONTH(DATE($C38,$D38,1),0),"",IF(N41="","",N41+1)))</f>
        <v>46186</v>
      </c>
      <c r="P41" s="30">
        <f t="shared" ref="P41" si="65">IF(P40&gt;$G$8,"",IF(O41=EOMONTH(DATE($C38,$D38,1),0),"",IF(O41="","",O41+1)))</f>
        <v>46187</v>
      </c>
      <c r="Q41" s="30">
        <f t="shared" ref="Q41" si="66">IF(Q40&gt;$G$8,"",IF(P41=EOMONTH(DATE($C38,$D38,1),0),"",IF(P41="","",P41+1)))</f>
        <v>46188</v>
      </c>
      <c r="R41" s="30">
        <f t="shared" ref="R41" si="67">IF(R40&gt;$G$8,"",IF(Q41=EOMONTH(DATE($C38,$D38,1),0),"",IF(Q41="","",Q41+1)))</f>
        <v>46189</v>
      </c>
      <c r="S41" s="30">
        <f t="shared" ref="S41" si="68">IF(S40&gt;$G$8,"",IF(R41=EOMONTH(DATE($C38,$D38,1),0),"",IF(R41="","",R41+1)))</f>
        <v>46190</v>
      </c>
      <c r="T41" s="30">
        <f t="shared" ref="T41" si="69">IF(T40&gt;$G$8,"",IF(S41=EOMONTH(DATE($C38,$D38,1),0),"",IF(S41="","",S41+1)))</f>
        <v>46191</v>
      </c>
      <c r="U41" s="30">
        <f t="shared" ref="U41" si="70">IF(U40&gt;$G$8,"",IF(T41=EOMONTH(DATE($C38,$D38,1),0),"",IF(T41="","",T41+1)))</f>
        <v>46192</v>
      </c>
      <c r="V41" s="30">
        <f t="shared" ref="V41" si="71">IF(V40&gt;$G$8,"",IF(U41=EOMONTH(DATE($C38,$D38,1),0),"",IF(U41="","",U41+1)))</f>
        <v>46193</v>
      </c>
      <c r="W41" s="30">
        <f t="shared" ref="W41" si="72">IF(W40&gt;$G$8,"",IF(V41=EOMONTH(DATE($C38,$D38,1),0),"",IF(V41="","",V41+1)))</f>
        <v>46194</v>
      </c>
      <c r="X41" s="30">
        <f t="shared" ref="X41" si="73">IF(X40&gt;$G$8,"",IF(W41=EOMONTH(DATE($C38,$D38,1),0),"",IF(W41="","",W41+1)))</f>
        <v>46195</v>
      </c>
      <c r="Y41" s="30">
        <f t="shared" ref="Y41" si="74">IF(Y40&gt;$G$8,"",IF(X41=EOMONTH(DATE($C38,$D38,1),0),"",IF(X41="","",X41+1)))</f>
        <v>46196</v>
      </c>
      <c r="Z41" s="30">
        <f t="shared" ref="Z41" si="75">IF(Z40&gt;$G$8,"",IF(Y41=EOMONTH(DATE($C38,$D38,1),0),"",IF(Y41="","",Y41+1)))</f>
        <v>46197</v>
      </c>
      <c r="AA41" s="30">
        <f t="shared" ref="AA41" si="76">IF(AA40&gt;$G$8,"",IF(Z41=EOMONTH(DATE($C38,$D38,1),0),"",IF(Z41="","",Z41+1)))</f>
        <v>46198</v>
      </c>
      <c r="AB41" s="30">
        <f t="shared" ref="AB41" si="77">IF(AB40&gt;$G$8,"",IF(AA41=EOMONTH(DATE($C38,$D38,1),0),"",IF(AA41="","",AA41+1)))</f>
        <v>46199</v>
      </c>
      <c r="AC41" s="30">
        <f t="shared" ref="AC41" si="78">IF(AC40&gt;$G$8,"",IF(AB41=EOMONTH(DATE($C38,$D38,1),0),"",IF(AB41="","",AB41+1)))</f>
        <v>46200</v>
      </c>
      <c r="AD41" s="30">
        <f t="shared" ref="AD41" si="79">IF(AD40&gt;$G$8,"",IF(AC41=EOMONTH(DATE($C38,$D38,1),0),"",IF(AC41="","",AC41+1)))</f>
        <v>46201</v>
      </c>
      <c r="AE41" s="30">
        <f t="shared" ref="AE41" si="80">IF(AE40&gt;$G$8,"",IF(AD41=EOMONTH(DATE($C38,$D38,1),0),"",IF(AD41="","",AD41+1)))</f>
        <v>46202</v>
      </c>
      <c r="AF41" s="30">
        <f t="shared" ref="AF41" si="81">IF(AF40&gt;$G$8,"",IF(AE41=EOMONTH(DATE($C38,$D38,1),0),"",IF(AE41="","",AE41+1)))</f>
        <v>46203</v>
      </c>
      <c r="AG41" s="30" t="str">
        <f t="shared" ref="AG41" si="82">IF(AG40&gt;$G$8,"",IF(AF41=EOMONTH(DATE($C38,$D38,1),0),"",IF(AF41="","",AF41+1)))</f>
        <v/>
      </c>
      <c r="AH41" s="31" t="s">
        <v>21</v>
      </c>
      <c r="AI41" s="32">
        <f>+COUNTIFS(C42:AG42,"土",C46:AG46,"")+COUNTIFS(C42:AG42,"日",C46:AG46,"")</f>
        <v>8</v>
      </c>
    </row>
    <row r="42" spans="2:36" s="35" customFormat="1" x14ac:dyDescent="0.15">
      <c r="B42" s="51" t="s">
        <v>5</v>
      </c>
      <c r="C42" s="63" t="str">
        <f>IFERROR(TEXT(WEEKDAY(+C41),"aaa"),"")</f>
        <v>月</v>
      </c>
      <c r="D42" s="64" t="str">
        <f t="shared" ref="D42:AG42" si="83">IFERROR(TEXT(WEEKDAY(+D41),"aaa"),"")</f>
        <v>火</v>
      </c>
      <c r="E42" s="64" t="str">
        <f t="shared" si="83"/>
        <v>水</v>
      </c>
      <c r="F42" s="64" t="str">
        <f t="shared" si="83"/>
        <v>木</v>
      </c>
      <c r="G42" s="64" t="str">
        <f t="shared" si="83"/>
        <v>金</v>
      </c>
      <c r="H42" s="64" t="str">
        <f t="shared" si="83"/>
        <v>土</v>
      </c>
      <c r="I42" s="64" t="str">
        <f t="shared" si="83"/>
        <v>日</v>
      </c>
      <c r="J42" s="64" t="str">
        <f t="shared" si="83"/>
        <v>月</v>
      </c>
      <c r="K42" s="64" t="str">
        <f t="shared" si="83"/>
        <v>火</v>
      </c>
      <c r="L42" s="64" t="str">
        <f t="shared" si="83"/>
        <v>水</v>
      </c>
      <c r="M42" s="64" t="str">
        <f t="shared" si="83"/>
        <v>木</v>
      </c>
      <c r="N42" s="64" t="str">
        <f t="shared" si="83"/>
        <v>金</v>
      </c>
      <c r="O42" s="64" t="str">
        <f t="shared" si="83"/>
        <v>土</v>
      </c>
      <c r="P42" s="64" t="str">
        <f t="shared" si="83"/>
        <v>日</v>
      </c>
      <c r="Q42" s="64" t="str">
        <f t="shared" si="83"/>
        <v>月</v>
      </c>
      <c r="R42" s="64" t="str">
        <f t="shared" si="83"/>
        <v>火</v>
      </c>
      <c r="S42" s="64" t="str">
        <f t="shared" si="83"/>
        <v>水</v>
      </c>
      <c r="T42" s="64" t="str">
        <f t="shared" si="83"/>
        <v>木</v>
      </c>
      <c r="U42" s="64" t="str">
        <f t="shared" si="83"/>
        <v>金</v>
      </c>
      <c r="V42" s="64" t="str">
        <f t="shared" si="83"/>
        <v>土</v>
      </c>
      <c r="W42" s="64" t="str">
        <f t="shared" si="83"/>
        <v>日</v>
      </c>
      <c r="X42" s="64" t="str">
        <f t="shared" si="83"/>
        <v>月</v>
      </c>
      <c r="Y42" s="64" t="str">
        <f t="shared" si="83"/>
        <v>火</v>
      </c>
      <c r="Z42" s="64" t="str">
        <f t="shared" si="83"/>
        <v>水</v>
      </c>
      <c r="AA42" s="64" t="str">
        <f t="shared" si="83"/>
        <v>木</v>
      </c>
      <c r="AB42" s="64" t="str">
        <f t="shared" si="83"/>
        <v>金</v>
      </c>
      <c r="AC42" s="64" t="str">
        <f t="shared" si="83"/>
        <v>土</v>
      </c>
      <c r="AD42" s="64" t="str">
        <f t="shared" si="83"/>
        <v>日</v>
      </c>
      <c r="AE42" s="64" t="str">
        <f t="shared" si="83"/>
        <v>月</v>
      </c>
      <c r="AF42" s="64" t="str">
        <f t="shared" si="83"/>
        <v>火</v>
      </c>
      <c r="AG42" s="64" t="str">
        <f t="shared" si="83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15">
      <c r="B43" s="146" t="s">
        <v>8</v>
      </c>
      <c r="C43" s="124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43"/>
      <c r="AE43" s="143"/>
      <c r="AF43" s="109"/>
      <c r="AG43" s="149"/>
      <c r="AH43" s="54" t="s">
        <v>2</v>
      </c>
      <c r="AI43" s="55">
        <f>COUNT(C41:AG41)-AI42</f>
        <v>30</v>
      </c>
    </row>
    <row r="44" spans="2:36" s="35" customFormat="1" ht="13.5" customHeight="1" x14ac:dyDescent="0.15">
      <c r="B44" s="147"/>
      <c r="C44" s="125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44"/>
      <c r="AE44" s="144"/>
      <c r="AF44" s="110"/>
      <c r="AG44" s="150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15">
      <c r="B45" s="148"/>
      <c r="C45" s="12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45"/>
      <c r="AE45" s="145"/>
      <c r="AF45" s="111"/>
      <c r="AG45" s="151"/>
      <c r="AH45" s="54" t="s">
        <v>9</v>
      </c>
      <c r="AI45" s="56">
        <f>+AI44/AI43</f>
        <v>0</v>
      </c>
    </row>
    <row r="46" spans="2:36" s="35" customFormat="1" x14ac:dyDescent="0.15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15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15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hidden="1" x14ac:dyDescent="0.15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hidden="1" x14ac:dyDescent="0.15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1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15">
      <c r="C52" s="7">
        <f>YEAR(C55)</f>
        <v>2026</v>
      </c>
      <c r="D52" s="7">
        <f>MONTH(C55)</f>
        <v>7</v>
      </c>
    </row>
    <row r="53" spans="2:36" x14ac:dyDescent="0.15">
      <c r="B53" s="11" t="s">
        <v>19</v>
      </c>
      <c r="C53" s="118">
        <f>C55</f>
        <v>46204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20"/>
    </row>
    <row r="54" spans="2:36" hidden="1" x14ac:dyDescent="0.15">
      <c r="B54" s="47"/>
      <c r="C54" s="30">
        <f>DATE($C52,$D52,1)</f>
        <v>46204</v>
      </c>
      <c r="D54" s="30">
        <f>C54+1</f>
        <v>46205</v>
      </c>
      <c r="E54" s="30">
        <f t="shared" ref="E54" si="86">D54+1</f>
        <v>46206</v>
      </c>
      <c r="F54" s="30">
        <f t="shared" ref="F54" si="87">E54+1</f>
        <v>46207</v>
      </c>
      <c r="G54" s="30">
        <f t="shared" ref="G54" si="88">F54+1</f>
        <v>46208</v>
      </c>
      <c r="H54" s="30">
        <f t="shared" ref="H54" si="89">G54+1</f>
        <v>46209</v>
      </c>
      <c r="I54" s="30">
        <f t="shared" ref="I54" si="90">H54+1</f>
        <v>46210</v>
      </c>
      <c r="J54" s="30">
        <f t="shared" ref="J54" si="91">I54+1</f>
        <v>46211</v>
      </c>
      <c r="K54" s="30">
        <f t="shared" ref="K54" si="92">J54+1</f>
        <v>46212</v>
      </c>
      <c r="L54" s="30">
        <f t="shared" ref="L54" si="93">K54+1</f>
        <v>46213</v>
      </c>
      <c r="M54" s="30">
        <f t="shared" ref="M54" si="94">L54+1</f>
        <v>46214</v>
      </c>
      <c r="N54" s="30">
        <f t="shared" ref="N54" si="95">M54+1</f>
        <v>46215</v>
      </c>
      <c r="O54" s="30">
        <f t="shared" ref="O54" si="96">N54+1</f>
        <v>46216</v>
      </c>
      <c r="P54" s="30">
        <f t="shared" ref="P54" si="97">O54+1</f>
        <v>46217</v>
      </c>
      <c r="Q54" s="30">
        <f t="shared" ref="Q54" si="98">P54+1</f>
        <v>46218</v>
      </c>
      <c r="R54" s="30">
        <f t="shared" ref="R54" si="99">Q54+1</f>
        <v>46219</v>
      </c>
      <c r="S54" s="30">
        <f t="shared" ref="S54" si="100">R54+1</f>
        <v>46220</v>
      </c>
      <c r="T54" s="30">
        <f t="shared" ref="T54" si="101">S54+1</f>
        <v>46221</v>
      </c>
      <c r="U54" s="30">
        <f t="shared" ref="U54" si="102">T54+1</f>
        <v>46222</v>
      </c>
      <c r="V54" s="30">
        <f t="shared" ref="V54" si="103">U54+1</f>
        <v>46223</v>
      </c>
      <c r="W54" s="30">
        <f t="shared" ref="W54" si="104">V54+1</f>
        <v>46224</v>
      </c>
      <c r="X54" s="30">
        <f t="shared" ref="X54" si="105">W54+1</f>
        <v>46225</v>
      </c>
      <c r="Y54" s="30">
        <f t="shared" ref="Y54" si="106">X54+1</f>
        <v>46226</v>
      </c>
      <c r="Z54" s="30">
        <f t="shared" ref="Z54" si="107">Y54+1</f>
        <v>46227</v>
      </c>
      <c r="AA54" s="30">
        <f t="shared" ref="AA54" si="108">Z54+1</f>
        <v>46228</v>
      </c>
      <c r="AB54" s="30">
        <f t="shared" ref="AB54" si="109">AA54+1</f>
        <v>46229</v>
      </c>
      <c r="AC54" s="30">
        <f t="shared" ref="AC54" si="110">AB54+1</f>
        <v>46230</v>
      </c>
      <c r="AD54" s="30">
        <f t="shared" ref="AD54" si="111">AC54+1</f>
        <v>46231</v>
      </c>
      <c r="AE54" s="30">
        <f t="shared" ref="AE54" si="112">AD54+1</f>
        <v>46232</v>
      </c>
      <c r="AF54" s="30">
        <f t="shared" ref="AF54" si="113">AE54+1</f>
        <v>46233</v>
      </c>
      <c r="AG54" s="30">
        <f t="shared" ref="AG54" si="114">AF54+1</f>
        <v>46234</v>
      </c>
      <c r="AH54" s="48"/>
      <c r="AI54" s="49"/>
    </row>
    <row r="55" spans="2:36" x14ac:dyDescent="0.15">
      <c r="B55" s="28" t="s">
        <v>20</v>
      </c>
      <c r="C55" s="50">
        <f>IF(EDATE(C40,1)&gt;$G$8,"",EDATE(C40,1))</f>
        <v>46204</v>
      </c>
      <c r="D55" s="30">
        <f>IF(D54&gt;$G$8,"",IF(C55=EOMONTH(DATE($C52,$D52,1),0),"",IF(C55="","",C55+1)))</f>
        <v>46205</v>
      </c>
      <c r="E55" s="30">
        <f t="shared" ref="E55" si="115">IF(E54&gt;$G$8,"",IF(D55=EOMONTH(DATE($C52,$D52,1),0),"",IF(D55="","",D55+1)))</f>
        <v>46206</v>
      </c>
      <c r="F55" s="30">
        <f t="shared" ref="F55" si="116">IF(F54&gt;$G$8,"",IF(E55=EOMONTH(DATE($C52,$D52,1),0),"",IF(E55="","",E55+1)))</f>
        <v>46207</v>
      </c>
      <c r="G55" s="30">
        <f t="shared" ref="G55" si="117">IF(G54&gt;$G$8,"",IF(F55=EOMONTH(DATE($C52,$D52,1),0),"",IF(F55="","",F55+1)))</f>
        <v>46208</v>
      </c>
      <c r="H55" s="30">
        <f t="shared" ref="H55" si="118">IF(H54&gt;$G$8,"",IF(G55=EOMONTH(DATE($C52,$D52,1),0),"",IF(G55="","",G55+1)))</f>
        <v>46209</v>
      </c>
      <c r="I55" s="30">
        <f t="shared" ref="I55" si="119">IF(I54&gt;$G$8,"",IF(H55=EOMONTH(DATE($C52,$D52,1),0),"",IF(H55="","",H55+1)))</f>
        <v>46210</v>
      </c>
      <c r="J55" s="30">
        <f t="shared" ref="J55" si="120">IF(J54&gt;$G$8,"",IF(I55=EOMONTH(DATE($C52,$D52,1),0),"",IF(I55="","",I55+1)))</f>
        <v>46211</v>
      </c>
      <c r="K55" s="30">
        <f t="shared" ref="K55" si="121">IF(K54&gt;$G$8,"",IF(J55=EOMONTH(DATE($C52,$D52,1),0),"",IF(J55="","",J55+1)))</f>
        <v>46212</v>
      </c>
      <c r="L55" s="30">
        <f t="shared" ref="L55" si="122">IF(L54&gt;$G$8,"",IF(K55=EOMONTH(DATE($C52,$D52,1),0),"",IF(K55="","",K55+1)))</f>
        <v>46213</v>
      </c>
      <c r="M55" s="30">
        <f t="shared" ref="M55" si="123">IF(M54&gt;$G$8,"",IF(L55=EOMONTH(DATE($C52,$D52,1),0),"",IF(L55="","",L55+1)))</f>
        <v>46214</v>
      </c>
      <c r="N55" s="30">
        <f t="shared" ref="N55" si="124">IF(N54&gt;$G$8,"",IF(M55=EOMONTH(DATE($C52,$D52,1),0),"",IF(M55="","",M55+1)))</f>
        <v>46215</v>
      </c>
      <c r="O55" s="30">
        <f t="shared" ref="O55" si="125">IF(O54&gt;$G$8,"",IF(N55=EOMONTH(DATE($C52,$D52,1),0),"",IF(N55="","",N55+1)))</f>
        <v>46216</v>
      </c>
      <c r="P55" s="30">
        <f t="shared" ref="P55" si="126">IF(P54&gt;$G$8,"",IF(O55=EOMONTH(DATE($C52,$D52,1),0),"",IF(O55="","",O55+1)))</f>
        <v>46217</v>
      </c>
      <c r="Q55" s="30">
        <f t="shared" ref="Q55" si="127">IF(Q54&gt;$G$8,"",IF(P55=EOMONTH(DATE($C52,$D52,1),0),"",IF(P55="","",P55+1)))</f>
        <v>46218</v>
      </c>
      <c r="R55" s="30">
        <f t="shared" ref="R55" si="128">IF(R54&gt;$G$8,"",IF(Q55=EOMONTH(DATE($C52,$D52,1),0),"",IF(Q55="","",Q55+1)))</f>
        <v>46219</v>
      </c>
      <c r="S55" s="30">
        <f t="shared" ref="S55" si="129">IF(S54&gt;$G$8,"",IF(R55=EOMONTH(DATE($C52,$D52,1),0),"",IF(R55="","",R55+1)))</f>
        <v>46220</v>
      </c>
      <c r="T55" s="30">
        <f t="shared" ref="T55" si="130">IF(T54&gt;$G$8,"",IF(S55=EOMONTH(DATE($C52,$D52,1),0),"",IF(S55="","",S55+1)))</f>
        <v>46221</v>
      </c>
      <c r="U55" s="30">
        <f t="shared" ref="U55" si="131">IF(U54&gt;$G$8,"",IF(T55=EOMONTH(DATE($C52,$D52,1),0),"",IF(T55="","",T55+1)))</f>
        <v>46222</v>
      </c>
      <c r="V55" s="30">
        <f t="shared" ref="V55" si="132">IF(V54&gt;$G$8,"",IF(U55=EOMONTH(DATE($C52,$D52,1),0),"",IF(U55="","",U55+1)))</f>
        <v>46223</v>
      </c>
      <c r="W55" s="30">
        <f t="shared" ref="W55" si="133">IF(W54&gt;$G$8,"",IF(V55=EOMONTH(DATE($C52,$D52,1),0),"",IF(V55="","",V55+1)))</f>
        <v>46224</v>
      </c>
      <c r="X55" s="30">
        <f t="shared" ref="X55" si="134">IF(X54&gt;$G$8,"",IF(W55=EOMONTH(DATE($C52,$D52,1),0),"",IF(W55="","",W55+1)))</f>
        <v>46225</v>
      </c>
      <c r="Y55" s="30">
        <f t="shared" ref="Y55" si="135">IF(Y54&gt;$G$8,"",IF(X55=EOMONTH(DATE($C52,$D52,1),0),"",IF(X55="","",X55+1)))</f>
        <v>46226</v>
      </c>
      <c r="Z55" s="30">
        <f t="shared" ref="Z55" si="136">IF(Z54&gt;$G$8,"",IF(Y55=EOMONTH(DATE($C52,$D52,1),0),"",IF(Y55="","",Y55+1)))</f>
        <v>46227</v>
      </c>
      <c r="AA55" s="30">
        <f t="shared" ref="AA55" si="137">IF(AA54&gt;$G$8,"",IF(Z55=EOMONTH(DATE($C52,$D52,1),0),"",IF(Z55="","",Z55+1)))</f>
        <v>46228</v>
      </c>
      <c r="AB55" s="30">
        <f t="shared" ref="AB55" si="138">IF(AB54&gt;$G$8,"",IF(AA55=EOMONTH(DATE($C52,$D52,1),0),"",IF(AA55="","",AA55+1)))</f>
        <v>46229</v>
      </c>
      <c r="AC55" s="30">
        <f t="shared" ref="AC55" si="139">IF(AC54&gt;$G$8,"",IF(AB55=EOMONTH(DATE($C52,$D52,1),0),"",IF(AB55="","",AB55+1)))</f>
        <v>46230</v>
      </c>
      <c r="AD55" s="30">
        <f t="shared" ref="AD55" si="140">IF(AD54&gt;$G$8,"",IF(AC55=EOMONTH(DATE($C52,$D52,1),0),"",IF(AC55="","",AC55+1)))</f>
        <v>46231</v>
      </c>
      <c r="AE55" s="30">
        <f t="shared" ref="AE55" si="141">IF(AE54&gt;$G$8,"",IF(AD55=EOMONTH(DATE($C52,$D52,1),0),"",IF(AD55="","",AD55+1)))</f>
        <v>46232</v>
      </c>
      <c r="AF55" s="30">
        <f t="shared" ref="AF55" si="142">IF(AF54&gt;$G$8,"",IF(AE55=EOMONTH(DATE($C52,$D52,1),0),"",IF(AE55="","",AE55+1)))</f>
        <v>46233</v>
      </c>
      <c r="AG55" s="30">
        <f t="shared" ref="AG55" si="143">IF(AG54&gt;$G$8,"",IF(AF55=EOMONTH(DATE($C52,$D52,1),0),"",IF(AF55="","",AF55+1)))</f>
        <v>46234</v>
      </c>
      <c r="AH55" s="31" t="s">
        <v>21</v>
      </c>
      <c r="AI55" s="32">
        <f>+COUNTIFS(C56:AG56,"土",C60:AG60,"")+COUNTIFS(C56:AG56,"日",C60:AG60,"")</f>
        <v>8</v>
      </c>
    </row>
    <row r="56" spans="2:36" s="35" customFormat="1" x14ac:dyDescent="0.15">
      <c r="B56" s="51" t="s">
        <v>5</v>
      </c>
      <c r="C56" s="63" t="str">
        <f>IFERROR(TEXT(WEEKDAY(+C55),"aaa"),"")</f>
        <v>水</v>
      </c>
      <c r="D56" s="64" t="str">
        <f t="shared" ref="D56:AG56" si="144">IFERROR(TEXT(WEEKDAY(+D55),"aaa"),"")</f>
        <v>木</v>
      </c>
      <c r="E56" s="64" t="str">
        <f t="shared" si="144"/>
        <v>金</v>
      </c>
      <c r="F56" s="64" t="str">
        <f t="shared" si="144"/>
        <v>土</v>
      </c>
      <c r="G56" s="64" t="str">
        <f t="shared" si="144"/>
        <v>日</v>
      </c>
      <c r="H56" s="64" t="str">
        <f t="shared" si="144"/>
        <v>月</v>
      </c>
      <c r="I56" s="64" t="str">
        <f t="shared" si="144"/>
        <v>火</v>
      </c>
      <c r="J56" s="64" t="str">
        <f t="shared" si="144"/>
        <v>水</v>
      </c>
      <c r="K56" s="64" t="str">
        <f t="shared" si="144"/>
        <v>木</v>
      </c>
      <c r="L56" s="64" t="str">
        <f t="shared" si="144"/>
        <v>金</v>
      </c>
      <c r="M56" s="64" t="str">
        <f t="shared" si="144"/>
        <v>土</v>
      </c>
      <c r="N56" s="64" t="str">
        <f t="shared" si="144"/>
        <v>日</v>
      </c>
      <c r="O56" s="64" t="str">
        <f t="shared" si="144"/>
        <v>月</v>
      </c>
      <c r="P56" s="64" t="str">
        <f t="shared" si="144"/>
        <v>火</v>
      </c>
      <c r="Q56" s="64" t="str">
        <f t="shared" si="144"/>
        <v>水</v>
      </c>
      <c r="R56" s="64" t="str">
        <f t="shared" si="144"/>
        <v>木</v>
      </c>
      <c r="S56" s="64" t="str">
        <f t="shared" si="144"/>
        <v>金</v>
      </c>
      <c r="T56" s="64" t="str">
        <f t="shared" si="144"/>
        <v>土</v>
      </c>
      <c r="U56" s="64" t="str">
        <f t="shared" si="144"/>
        <v>日</v>
      </c>
      <c r="V56" s="64" t="str">
        <f t="shared" si="144"/>
        <v>月</v>
      </c>
      <c r="W56" s="64" t="str">
        <f t="shared" si="144"/>
        <v>火</v>
      </c>
      <c r="X56" s="64" t="str">
        <f t="shared" si="144"/>
        <v>水</v>
      </c>
      <c r="Y56" s="64" t="str">
        <f t="shared" si="144"/>
        <v>木</v>
      </c>
      <c r="Z56" s="64" t="str">
        <f t="shared" si="144"/>
        <v>金</v>
      </c>
      <c r="AA56" s="64" t="str">
        <f t="shared" si="144"/>
        <v>土</v>
      </c>
      <c r="AB56" s="64" t="str">
        <f t="shared" si="144"/>
        <v>日</v>
      </c>
      <c r="AC56" s="64" t="str">
        <f t="shared" si="144"/>
        <v>月</v>
      </c>
      <c r="AD56" s="64" t="str">
        <f t="shared" si="144"/>
        <v>火</v>
      </c>
      <c r="AE56" s="64" t="str">
        <f t="shared" si="144"/>
        <v>水</v>
      </c>
      <c r="AF56" s="64" t="str">
        <f t="shared" si="144"/>
        <v>木</v>
      </c>
      <c r="AG56" s="64" t="str">
        <f t="shared" si="144"/>
        <v>金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15">
      <c r="B57" s="146" t="s">
        <v>8</v>
      </c>
      <c r="C57" s="124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43"/>
      <c r="AE57" s="143"/>
      <c r="AF57" s="109"/>
      <c r="AG57" s="149"/>
      <c r="AH57" s="54" t="s">
        <v>2</v>
      </c>
      <c r="AI57" s="55">
        <f>COUNT(C55:AG55)-AI56</f>
        <v>31</v>
      </c>
    </row>
    <row r="58" spans="2:36" s="35" customFormat="1" ht="13.5" customHeight="1" x14ac:dyDescent="0.15">
      <c r="B58" s="147"/>
      <c r="C58" s="125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44"/>
      <c r="AE58" s="144"/>
      <c r="AF58" s="110"/>
      <c r="AG58" s="150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15">
      <c r="B59" s="148"/>
      <c r="C59" s="126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45"/>
      <c r="AE59" s="145"/>
      <c r="AF59" s="111"/>
      <c r="AG59" s="151"/>
      <c r="AH59" s="54" t="s">
        <v>9</v>
      </c>
      <c r="AI59" s="56">
        <f>+AI58/AI57</f>
        <v>0</v>
      </c>
    </row>
    <row r="60" spans="2:36" s="35" customFormat="1" x14ac:dyDescent="0.15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15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15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15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15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15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15">
      <c r="C66" s="7">
        <f>YEAR(C69)</f>
        <v>2026</v>
      </c>
      <c r="D66" s="7">
        <f>MONTH(C69)</f>
        <v>8</v>
      </c>
    </row>
    <row r="67" spans="2:36" x14ac:dyDescent="0.15">
      <c r="B67" s="11" t="s">
        <v>19</v>
      </c>
      <c r="C67" s="118">
        <f>C69</f>
        <v>46235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20"/>
    </row>
    <row r="68" spans="2:36" hidden="1" x14ac:dyDescent="0.15">
      <c r="B68" s="47"/>
      <c r="C68" s="30">
        <f>DATE($C66,$D66,1)</f>
        <v>46235</v>
      </c>
      <c r="D68" s="30">
        <f>C68+1</f>
        <v>46236</v>
      </c>
      <c r="E68" s="30">
        <f t="shared" ref="E68" si="147">D68+1</f>
        <v>46237</v>
      </c>
      <c r="F68" s="30">
        <f t="shared" ref="F68" si="148">E68+1</f>
        <v>46238</v>
      </c>
      <c r="G68" s="30">
        <f t="shared" ref="G68" si="149">F68+1</f>
        <v>46239</v>
      </c>
      <c r="H68" s="30">
        <f t="shared" ref="H68" si="150">G68+1</f>
        <v>46240</v>
      </c>
      <c r="I68" s="30">
        <f t="shared" ref="I68" si="151">H68+1</f>
        <v>46241</v>
      </c>
      <c r="J68" s="30">
        <f t="shared" ref="J68" si="152">I68+1</f>
        <v>46242</v>
      </c>
      <c r="K68" s="30">
        <f t="shared" ref="K68" si="153">J68+1</f>
        <v>46243</v>
      </c>
      <c r="L68" s="30">
        <f t="shared" ref="L68" si="154">K68+1</f>
        <v>46244</v>
      </c>
      <c r="M68" s="30">
        <f t="shared" ref="M68" si="155">L68+1</f>
        <v>46245</v>
      </c>
      <c r="N68" s="30">
        <f t="shared" ref="N68" si="156">M68+1</f>
        <v>46246</v>
      </c>
      <c r="O68" s="30">
        <f t="shared" ref="O68" si="157">N68+1</f>
        <v>46247</v>
      </c>
      <c r="P68" s="30">
        <f t="shared" ref="P68" si="158">O68+1</f>
        <v>46248</v>
      </c>
      <c r="Q68" s="30">
        <f t="shared" ref="Q68" si="159">P68+1</f>
        <v>46249</v>
      </c>
      <c r="R68" s="30">
        <f t="shared" ref="R68" si="160">Q68+1</f>
        <v>46250</v>
      </c>
      <c r="S68" s="30">
        <f t="shared" ref="S68" si="161">R68+1</f>
        <v>46251</v>
      </c>
      <c r="T68" s="30">
        <f t="shared" ref="T68" si="162">S68+1</f>
        <v>46252</v>
      </c>
      <c r="U68" s="30">
        <f t="shared" ref="U68" si="163">T68+1</f>
        <v>46253</v>
      </c>
      <c r="V68" s="30">
        <f t="shared" ref="V68" si="164">U68+1</f>
        <v>46254</v>
      </c>
      <c r="W68" s="30">
        <f t="shared" ref="W68" si="165">V68+1</f>
        <v>46255</v>
      </c>
      <c r="X68" s="30">
        <f t="shared" ref="X68" si="166">W68+1</f>
        <v>46256</v>
      </c>
      <c r="Y68" s="30">
        <f t="shared" ref="Y68" si="167">X68+1</f>
        <v>46257</v>
      </c>
      <c r="Z68" s="30">
        <f t="shared" ref="Z68" si="168">Y68+1</f>
        <v>46258</v>
      </c>
      <c r="AA68" s="30">
        <f t="shared" ref="AA68" si="169">Z68+1</f>
        <v>46259</v>
      </c>
      <c r="AB68" s="30">
        <f t="shared" ref="AB68" si="170">AA68+1</f>
        <v>46260</v>
      </c>
      <c r="AC68" s="30">
        <f t="shared" ref="AC68" si="171">AB68+1</f>
        <v>46261</v>
      </c>
      <c r="AD68" s="30">
        <f t="shared" ref="AD68" si="172">AC68+1</f>
        <v>46262</v>
      </c>
      <c r="AE68" s="30">
        <f t="shared" ref="AE68" si="173">AD68+1</f>
        <v>46263</v>
      </c>
      <c r="AF68" s="30">
        <f t="shared" ref="AF68" si="174">AE68+1</f>
        <v>46264</v>
      </c>
      <c r="AG68" s="30">
        <f t="shared" ref="AG68" si="175">AF68+1</f>
        <v>46265</v>
      </c>
      <c r="AH68" s="48"/>
      <c r="AI68" s="49"/>
    </row>
    <row r="69" spans="2:36" x14ac:dyDescent="0.15">
      <c r="B69" s="28" t="s">
        <v>20</v>
      </c>
      <c r="C69" s="50">
        <f>IF(EDATE(C54,1)&gt;$G$8,"",EDATE(C54,1))</f>
        <v>46235</v>
      </c>
      <c r="D69" s="30">
        <f>IF(D68&gt;$G$8,"",IF(C69=EOMONTH(DATE($C66,$D66,1),0),"",IF(C69="","",C69+1)))</f>
        <v>46236</v>
      </c>
      <c r="E69" s="30">
        <f t="shared" ref="E69" si="176">IF(E68&gt;$G$8,"",IF(D69=EOMONTH(DATE($C66,$D66,1),0),"",IF(D69="","",D69+1)))</f>
        <v>46237</v>
      </c>
      <c r="F69" s="30">
        <f t="shared" ref="F69" si="177">IF(F68&gt;$G$8,"",IF(E69=EOMONTH(DATE($C66,$D66,1),0),"",IF(E69="","",E69+1)))</f>
        <v>46238</v>
      </c>
      <c r="G69" s="30">
        <f t="shared" ref="G69" si="178">IF(G68&gt;$G$8,"",IF(F69=EOMONTH(DATE($C66,$D66,1),0),"",IF(F69="","",F69+1)))</f>
        <v>46239</v>
      </c>
      <c r="H69" s="30">
        <f t="shared" ref="H69" si="179">IF(H68&gt;$G$8,"",IF(G69=EOMONTH(DATE($C66,$D66,1),0),"",IF(G69="","",G69+1)))</f>
        <v>46240</v>
      </c>
      <c r="I69" s="30">
        <f t="shared" ref="I69" si="180">IF(I68&gt;$G$8,"",IF(H69=EOMONTH(DATE($C66,$D66,1),0),"",IF(H69="","",H69+1)))</f>
        <v>46241</v>
      </c>
      <c r="J69" s="30">
        <f t="shared" ref="J69" si="181">IF(J68&gt;$G$8,"",IF(I69=EOMONTH(DATE($C66,$D66,1),0),"",IF(I69="","",I69+1)))</f>
        <v>46242</v>
      </c>
      <c r="K69" s="30">
        <f t="shared" ref="K69" si="182">IF(K68&gt;$G$8,"",IF(J69=EOMONTH(DATE($C66,$D66,1),0),"",IF(J69="","",J69+1)))</f>
        <v>46243</v>
      </c>
      <c r="L69" s="30">
        <f t="shared" ref="L69" si="183">IF(L68&gt;$G$8,"",IF(K69=EOMONTH(DATE($C66,$D66,1),0),"",IF(K69="","",K69+1)))</f>
        <v>46244</v>
      </c>
      <c r="M69" s="30">
        <f t="shared" ref="M69" si="184">IF(M68&gt;$G$8,"",IF(L69=EOMONTH(DATE($C66,$D66,1),0),"",IF(L69="","",L69+1)))</f>
        <v>46245</v>
      </c>
      <c r="N69" s="30">
        <f t="shared" ref="N69" si="185">IF(N68&gt;$G$8,"",IF(M69=EOMONTH(DATE($C66,$D66,1),0),"",IF(M69="","",M69+1)))</f>
        <v>46246</v>
      </c>
      <c r="O69" s="30">
        <f t="shared" ref="O69" si="186">IF(O68&gt;$G$8,"",IF(N69=EOMONTH(DATE($C66,$D66,1),0),"",IF(N69="","",N69+1)))</f>
        <v>46247</v>
      </c>
      <c r="P69" s="30">
        <f t="shared" ref="P69" si="187">IF(P68&gt;$G$8,"",IF(O69=EOMONTH(DATE($C66,$D66,1),0),"",IF(O69="","",O69+1)))</f>
        <v>46248</v>
      </c>
      <c r="Q69" s="30">
        <f t="shared" ref="Q69" si="188">IF(Q68&gt;$G$8,"",IF(P69=EOMONTH(DATE($C66,$D66,1),0),"",IF(P69="","",P69+1)))</f>
        <v>46249</v>
      </c>
      <c r="R69" s="30">
        <f t="shared" ref="R69" si="189">IF(R68&gt;$G$8,"",IF(Q69=EOMONTH(DATE($C66,$D66,1),0),"",IF(Q69="","",Q69+1)))</f>
        <v>46250</v>
      </c>
      <c r="S69" s="30">
        <f t="shared" ref="S69" si="190">IF(S68&gt;$G$8,"",IF(R69=EOMONTH(DATE($C66,$D66,1),0),"",IF(R69="","",R69+1)))</f>
        <v>46251</v>
      </c>
      <c r="T69" s="30">
        <f t="shared" ref="T69" si="191">IF(T68&gt;$G$8,"",IF(S69=EOMONTH(DATE($C66,$D66,1),0),"",IF(S69="","",S69+1)))</f>
        <v>46252</v>
      </c>
      <c r="U69" s="30">
        <f t="shared" ref="U69" si="192">IF(U68&gt;$G$8,"",IF(T69=EOMONTH(DATE($C66,$D66,1),0),"",IF(T69="","",T69+1)))</f>
        <v>46253</v>
      </c>
      <c r="V69" s="30">
        <f t="shared" ref="V69" si="193">IF(V68&gt;$G$8,"",IF(U69=EOMONTH(DATE($C66,$D66,1),0),"",IF(U69="","",U69+1)))</f>
        <v>46254</v>
      </c>
      <c r="W69" s="30">
        <f t="shared" ref="W69" si="194">IF(W68&gt;$G$8,"",IF(V69=EOMONTH(DATE($C66,$D66,1),0),"",IF(V69="","",V69+1)))</f>
        <v>46255</v>
      </c>
      <c r="X69" s="30">
        <f t="shared" ref="X69" si="195">IF(X68&gt;$G$8,"",IF(W69=EOMONTH(DATE($C66,$D66,1),0),"",IF(W69="","",W69+1)))</f>
        <v>46256</v>
      </c>
      <c r="Y69" s="30">
        <f t="shared" ref="Y69" si="196">IF(Y68&gt;$G$8,"",IF(X69=EOMONTH(DATE($C66,$D66,1),0),"",IF(X69="","",X69+1)))</f>
        <v>46257</v>
      </c>
      <c r="Z69" s="30">
        <f t="shared" ref="Z69" si="197">IF(Z68&gt;$G$8,"",IF(Y69=EOMONTH(DATE($C66,$D66,1),0),"",IF(Y69="","",Y69+1)))</f>
        <v>46258</v>
      </c>
      <c r="AA69" s="30">
        <f t="shared" ref="AA69" si="198">IF(AA68&gt;$G$8,"",IF(Z69=EOMONTH(DATE($C66,$D66,1),0),"",IF(Z69="","",Z69+1)))</f>
        <v>46259</v>
      </c>
      <c r="AB69" s="30">
        <f t="shared" ref="AB69" si="199">IF(AB68&gt;$G$8,"",IF(AA69=EOMONTH(DATE($C66,$D66,1),0),"",IF(AA69="","",AA69+1)))</f>
        <v>46260</v>
      </c>
      <c r="AC69" s="30">
        <f t="shared" ref="AC69" si="200">IF(AC68&gt;$G$8,"",IF(AB69=EOMONTH(DATE($C66,$D66,1),0),"",IF(AB69="","",AB69+1)))</f>
        <v>46261</v>
      </c>
      <c r="AD69" s="30">
        <f t="shared" ref="AD69" si="201">IF(AD68&gt;$G$8,"",IF(AC69=EOMONTH(DATE($C66,$D66,1),0),"",IF(AC69="","",AC69+1)))</f>
        <v>46262</v>
      </c>
      <c r="AE69" s="30">
        <f t="shared" ref="AE69" si="202">IF(AE68&gt;$G$8,"",IF(AD69=EOMONTH(DATE($C66,$D66,1),0),"",IF(AD69="","",AD69+1)))</f>
        <v>46263</v>
      </c>
      <c r="AF69" s="30">
        <f t="shared" ref="AF69" si="203">IF(AF68&gt;$G$8,"",IF(AE69=EOMONTH(DATE($C66,$D66,1),0),"",IF(AE69="","",AE69+1)))</f>
        <v>46264</v>
      </c>
      <c r="AG69" s="30">
        <f t="shared" ref="AG69" si="204">IF(AG68&gt;$G$8,"",IF(AF69=EOMONTH(DATE($C66,$D66,1),0),"",IF(AF69="","",AF69+1)))</f>
        <v>46265</v>
      </c>
      <c r="AH69" s="31" t="s">
        <v>21</v>
      </c>
      <c r="AI69" s="32">
        <f>+COUNTIFS(C70:AG70,"土",C74:AG74,"")+COUNTIFS(C70:AG70,"日",C74:AG74,"")</f>
        <v>10</v>
      </c>
    </row>
    <row r="70" spans="2:36" s="35" customFormat="1" x14ac:dyDescent="0.15">
      <c r="B70" s="51" t="s">
        <v>5</v>
      </c>
      <c r="C70" s="63" t="str">
        <f>IFERROR(TEXT(WEEKDAY(+C69),"aaa"),"")</f>
        <v>土</v>
      </c>
      <c r="D70" s="75" t="str">
        <f t="shared" ref="D70:AG70" si="205">IFERROR(TEXT(WEEKDAY(+D69),"aaa"),"")</f>
        <v>日</v>
      </c>
      <c r="E70" s="75" t="str">
        <f t="shared" si="205"/>
        <v>月</v>
      </c>
      <c r="F70" s="75" t="str">
        <f t="shared" si="205"/>
        <v>火</v>
      </c>
      <c r="G70" s="75" t="str">
        <f t="shared" si="205"/>
        <v>水</v>
      </c>
      <c r="H70" s="75" t="str">
        <f t="shared" si="205"/>
        <v>木</v>
      </c>
      <c r="I70" s="75" t="str">
        <f t="shared" si="205"/>
        <v>金</v>
      </c>
      <c r="J70" s="75" t="str">
        <f t="shared" si="205"/>
        <v>土</v>
      </c>
      <c r="K70" s="75" t="str">
        <f t="shared" si="205"/>
        <v>日</v>
      </c>
      <c r="L70" s="75" t="str">
        <f t="shared" si="205"/>
        <v>月</v>
      </c>
      <c r="M70" s="75" t="str">
        <f t="shared" si="205"/>
        <v>火</v>
      </c>
      <c r="N70" s="75" t="str">
        <f t="shared" si="205"/>
        <v>水</v>
      </c>
      <c r="O70" s="75" t="str">
        <f t="shared" si="205"/>
        <v>木</v>
      </c>
      <c r="P70" s="75" t="str">
        <f t="shared" si="205"/>
        <v>金</v>
      </c>
      <c r="Q70" s="75" t="str">
        <f t="shared" si="205"/>
        <v>土</v>
      </c>
      <c r="R70" s="75" t="str">
        <f t="shared" si="205"/>
        <v>日</v>
      </c>
      <c r="S70" s="75" t="str">
        <f t="shared" si="205"/>
        <v>月</v>
      </c>
      <c r="T70" s="75" t="str">
        <f t="shared" si="205"/>
        <v>火</v>
      </c>
      <c r="U70" s="75" t="str">
        <f t="shared" si="205"/>
        <v>水</v>
      </c>
      <c r="V70" s="75" t="str">
        <f t="shared" si="205"/>
        <v>木</v>
      </c>
      <c r="W70" s="75" t="str">
        <f t="shared" si="205"/>
        <v>金</v>
      </c>
      <c r="X70" s="75" t="str">
        <f t="shared" si="205"/>
        <v>土</v>
      </c>
      <c r="Y70" s="75" t="str">
        <f t="shared" si="205"/>
        <v>日</v>
      </c>
      <c r="Z70" s="75" t="str">
        <f t="shared" si="205"/>
        <v>月</v>
      </c>
      <c r="AA70" s="75" t="str">
        <f t="shared" si="205"/>
        <v>火</v>
      </c>
      <c r="AB70" s="75" t="str">
        <f t="shared" si="205"/>
        <v>水</v>
      </c>
      <c r="AC70" s="75" t="str">
        <f t="shared" si="205"/>
        <v>木</v>
      </c>
      <c r="AD70" s="75" t="str">
        <f t="shared" si="205"/>
        <v>金</v>
      </c>
      <c r="AE70" s="75" t="str">
        <f t="shared" si="205"/>
        <v>土</v>
      </c>
      <c r="AF70" s="75" t="str">
        <f t="shared" si="205"/>
        <v>日</v>
      </c>
      <c r="AG70" s="75" t="str">
        <f t="shared" si="205"/>
        <v>月</v>
      </c>
      <c r="AH70" s="52" t="s">
        <v>16</v>
      </c>
      <c r="AI70" s="53">
        <f>+COUNTIF(C74:AG74,"夏休")+COUNTIF(C74:AG74,"冬休")+COUNTIF(C74:AG74,"中止")</f>
        <v>0</v>
      </c>
    </row>
    <row r="71" spans="2:36" s="35" customFormat="1" ht="13.5" customHeight="1" x14ac:dyDescent="0.15">
      <c r="B71" s="146" t="s">
        <v>8</v>
      </c>
      <c r="C71" s="124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43"/>
      <c r="AE71" s="143"/>
      <c r="AF71" s="109"/>
      <c r="AG71" s="149"/>
      <c r="AH71" s="54" t="s">
        <v>2</v>
      </c>
      <c r="AI71" s="55">
        <f>COUNT(C69:AG69)-AI70</f>
        <v>31</v>
      </c>
    </row>
    <row r="72" spans="2:36" s="35" customFormat="1" ht="13.5" customHeight="1" x14ac:dyDescent="0.15">
      <c r="B72" s="147"/>
      <c r="C72" s="125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44"/>
      <c r="AE72" s="144"/>
      <c r="AF72" s="110"/>
      <c r="AG72" s="150"/>
      <c r="AH72" s="54" t="s">
        <v>6</v>
      </c>
      <c r="AI72" s="38">
        <f>+COUNTIF(C75:AG75,"休")</f>
        <v>0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15">
      <c r="B73" s="148"/>
      <c r="C73" s="126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45"/>
      <c r="AE73" s="145"/>
      <c r="AF73" s="111"/>
      <c r="AG73" s="151"/>
      <c r="AH73" s="54" t="s">
        <v>9</v>
      </c>
      <c r="AI73" s="56">
        <f>+AI72/AI71</f>
        <v>0</v>
      </c>
    </row>
    <row r="74" spans="2:36" s="35" customFormat="1" x14ac:dyDescent="0.15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15">
      <c r="B75" s="51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15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hidden="1" x14ac:dyDescent="0.15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通常</v>
      </c>
      <c r="P77" s="68" t="str">
        <f t="shared" si="206"/>
        <v>通常</v>
      </c>
      <c r="Q77" s="68" t="str">
        <f t="shared" si="206"/>
        <v>通常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hidden="1" x14ac:dyDescent="0.15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通常実績</v>
      </c>
      <c r="P78" s="68" t="str">
        <f t="shared" si="207"/>
        <v>通常実績</v>
      </c>
      <c r="Q78" s="68" t="str">
        <f t="shared" si="207"/>
        <v>通常実績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1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hidden="1" x14ac:dyDescent="0.15">
      <c r="C80" s="7">
        <f>YEAR(C83)</f>
        <v>2026</v>
      </c>
      <c r="D80" s="7">
        <f>MONTH(C83)</f>
        <v>9</v>
      </c>
    </row>
    <row r="81" spans="2:36" x14ac:dyDescent="0.15">
      <c r="B81" s="11" t="s">
        <v>19</v>
      </c>
      <c r="C81" s="118">
        <f>C83</f>
        <v>46266</v>
      </c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20"/>
    </row>
    <row r="82" spans="2:36" hidden="1" x14ac:dyDescent="0.15">
      <c r="B82" s="47"/>
      <c r="C82" s="30">
        <f>DATE($C80,$D80,1)</f>
        <v>46266</v>
      </c>
      <c r="D82" s="30">
        <f>C82+1</f>
        <v>46267</v>
      </c>
      <c r="E82" s="30">
        <f t="shared" ref="E82" si="208">D82+1</f>
        <v>46268</v>
      </c>
      <c r="F82" s="30">
        <f t="shared" ref="F82" si="209">E82+1</f>
        <v>46269</v>
      </c>
      <c r="G82" s="30">
        <f t="shared" ref="G82" si="210">F82+1</f>
        <v>46270</v>
      </c>
      <c r="H82" s="30">
        <f t="shared" ref="H82" si="211">G82+1</f>
        <v>46271</v>
      </c>
      <c r="I82" s="30">
        <f t="shared" ref="I82" si="212">H82+1</f>
        <v>46272</v>
      </c>
      <c r="J82" s="30">
        <f t="shared" ref="J82" si="213">I82+1</f>
        <v>46273</v>
      </c>
      <c r="K82" s="30">
        <f t="shared" ref="K82" si="214">J82+1</f>
        <v>46274</v>
      </c>
      <c r="L82" s="30">
        <f t="shared" ref="L82" si="215">K82+1</f>
        <v>46275</v>
      </c>
      <c r="M82" s="30">
        <f t="shared" ref="M82" si="216">L82+1</f>
        <v>46276</v>
      </c>
      <c r="N82" s="30">
        <f t="shared" ref="N82" si="217">M82+1</f>
        <v>46277</v>
      </c>
      <c r="O82" s="30">
        <f t="shared" ref="O82" si="218">N82+1</f>
        <v>46278</v>
      </c>
      <c r="P82" s="30">
        <f t="shared" ref="P82" si="219">O82+1</f>
        <v>46279</v>
      </c>
      <c r="Q82" s="30">
        <f t="shared" ref="Q82" si="220">P82+1</f>
        <v>46280</v>
      </c>
      <c r="R82" s="30">
        <f t="shared" ref="R82" si="221">Q82+1</f>
        <v>46281</v>
      </c>
      <c r="S82" s="30">
        <f t="shared" ref="S82" si="222">R82+1</f>
        <v>46282</v>
      </c>
      <c r="T82" s="30">
        <f t="shared" ref="T82" si="223">S82+1</f>
        <v>46283</v>
      </c>
      <c r="U82" s="30">
        <f t="shared" ref="U82" si="224">T82+1</f>
        <v>46284</v>
      </c>
      <c r="V82" s="30">
        <f t="shared" ref="V82" si="225">U82+1</f>
        <v>46285</v>
      </c>
      <c r="W82" s="30">
        <f t="shared" ref="W82" si="226">V82+1</f>
        <v>46286</v>
      </c>
      <c r="X82" s="30">
        <f t="shared" ref="X82" si="227">W82+1</f>
        <v>46287</v>
      </c>
      <c r="Y82" s="30">
        <f t="shared" ref="Y82" si="228">X82+1</f>
        <v>46288</v>
      </c>
      <c r="Z82" s="30">
        <f t="shared" ref="Z82" si="229">Y82+1</f>
        <v>46289</v>
      </c>
      <c r="AA82" s="30">
        <f t="shared" ref="AA82" si="230">Z82+1</f>
        <v>46290</v>
      </c>
      <c r="AB82" s="30">
        <f t="shared" ref="AB82" si="231">AA82+1</f>
        <v>46291</v>
      </c>
      <c r="AC82" s="30">
        <f t="shared" ref="AC82" si="232">AB82+1</f>
        <v>46292</v>
      </c>
      <c r="AD82" s="30">
        <f t="shared" ref="AD82" si="233">AC82+1</f>
        <v>46293</v>
      </c>
      <c r="AE82" s="30">
        <f t="shared" ref="AE82" si="234">AD82+1</f>
        <v>46294</v>
      </c>
      <c r="AF82" s="30">
        <f t="shared" ref="AF82" si="235">AE82+1</f>
        <v>46295</v>
      </c>
      <c r="AG82" s="30">
        <f t="shared" ref="AG82" si="236">AF82+1</f>
        <v>46296</v>
      </c>
      <c r="AH82" s="48"/>
      <c r="AI82" s="49"/>
    </row>
    <row r="83" spans="2:36" x14ac:dyDescent="0.15">
      <c r="B83" s="28" t="s">
        <v>20</v>
      </c>
      <c r="C83" s="50">
        <f>IF(EDATE(C68,1)&gt;$G$8,"",EDATE(C68,1))</f>
        <v>46266</v>
      </c>
      <c r="D83" s="30">
        <f>IF(D82&gt;$G$8,"",IF(C83=EOMONTH(DATE($C80,$D80,1),0),"",IF(C83="","",C83+1)))</f>
        <v>46267</v>
      </c>
      <c r="E83" s="30">
        <f t="shared" ref="E83" si="237">IF(E82&gt;$G$8,"",IF(D83=EOMONTH(DATE($C80,$D80,1),0),"",IF(D83="","",D83+1)))</f>
        <v>46268</v>
      </c>
      <c r="F83" s="30">
        <f t="shared" ref="F83" si="238">IF(F82&gt;$G$8,"",IF(E83=EOMONTH(DATE($C80,$D80,1),0),"",IF(E83="","",E83+1)))</f>
        <v>46269</v>
      </c>
      <c r="G83" s="30">
        <f t="shared" ref="G83" si="239">IF(G82&gt;$G$8,"",IF(F83=EOMONTH(DATE($C80,$D80,1),0),"",IF(F83="","",F83+1)))</f>
        <v>46270</v>
      </c>
      <c r="H83" s="30">
        <f t="shared" ref="H83" si="240">IF(H82&gt;$G$8,"",IF(G83=EOMONTH(DATE($C80,$D80,1),0),"",IF(G83="","",G83+1)))</f>
        <v>46271</v>
      </c>
      <c r="I83" s="30">
        <f t="shared" ref="I83" si="241">IF(I82&gt;$G$8,"",IF(H83=EOMONTH(DATE($C80,$D80,1),0),"",IF(H83="","",H83+1)))</f>
        <v>46272</v>
      </c>
      <c r="J83" s="30">
        <f t="shared" ref="J83" si="242">IF(J82&gt;$G$8,"",IF(I83=EOMONTH(DATE($C80,$D80,1),0),"",IF(I83="","",I83+1)))</f>
        <v>46273</v>
      </c>
      <c r="K83" s="30">
        <f t="shared" ref="K83" si="243">IF(K82&gt;$G$8,"",IF(J83=EOMONTH(DATE($C80,$D80,1),0),"",IF(J83="","",J83+1)))</f>
        <v>46274</v>
      </c>
      <c r="L83" s="30">
        <f t="shared" ref="L83" si="244">IF(L82&gt;$G$8,"",IF(K83=EOMONTH(DATE($C80,$D80,1),0),"",IF(K83="","",K83+1)))</f>
        <v>46275</v>
      </c>
      <c r="M83" s="30">
        <f t="shared" ref="M83" si="245">IF(M82&gt;$G$8,"",IF(L83=EOMONTH(DATE($C80,$D80,1),0),"",IF(L83="","",L83+1)))</f>
        <v>46276</v>
      </c>
      <c r="N83" s="30">
        <f t="shared" ref="N83" si="246">IF(N82&gt;$G$8,"",IF(M83=EOMONTH(DATE($C80,$D80,1),0),"",IF(M83="","",M83+1)))</f>
        <v>46277</v>
      </c>
      <c r="O83" s="30">
        <f t="shared" ref="O83" si="247">IF(O82&gt;$G$8,"",IF(N83=EOMONTH(DATE($C80,$D80,1),0),"",IF(N83="","",N83+1)))</f>
        <v>46278</v>
      </c>
      <c r="P83" s="30">
        <f t="shared" ref="P83" si="248">IF(P82&gt;$G$8,"",IF(O83=EOMONTH(DATE($C80,$D80,1),0),"",IF(O83="","",O83+1)))</f>
        <v>46279</v>
      </c>
      <c r="Q83" s="30">
        <f t="shared" ref="Q83" si="249">IF(Q82&gt;$G$8,"",IF(P83=EOMONTH(DATE($C80,$D80,1),0),"",IF(P83="","",P83+1)))</f>
        <v>46280</v>
      </c>
      <c r="R83" s="30">
        <f t="shared" ref="R83" si="250">IF(R82&gt;$G$8,"",IF(Q83=EOMONTH(DATE($C80,$D80,1),0),"",IF(Q83="","",Q83+1)))</f>
        <v>46281</v>
      </c>
      <c r="S83" s="30">
        <f t="shared" ref="S83" si="251">IF(S82&gt;$G$8,"",IF(R83=EOMONTH(DATE($C80,$D80,1),0),"",IF(R83="","",R83+1)))</f>
        <v>46282</v>
      </c>
      <c r="T83" s="30">
        <f t="shared" ref="T83" si="252">IF(T82&gt;$G$8,"",IF(S83=EOMONTH(DATE($C80,$D80,1),0),"",IF(S83="","",S83+1)))</f>
        <v>46283</v>
      </c>
      <c r="U83" s="30">
        <f t="shared" ref="U83" si="253">IF(U82&gt;$G$8,"",IF(T83=EOMONTH(DATE($C80,$D80,1),0),"",IF(T83="","",T83+1)))</f>
        <v>46284</v>
      </c>
      <c r="V83" s="30">
        <f t="shared" ref="V83" si="254">IF(V82&gt;$G$8,"",IF(U83=EOMONTH(DATE($C80,$D80,1),0),"",IF(U83="","",U83+1)))</f>
        <v>46285</v>
      </c>
      <c r="W83" s="30">
        <f t="shared" ref="W83" si="255">IF(W82&gt;$G$8,"",IF(V83=EOMONTH(DATE($C80,$D80,1),0),"",IF(V83="","",V83+1)))</f>
        <v>46286</v>
      </c>
      <c r="X83" s="30">
        <f t="shared" ref="X83" si="256">IF(X82&gt;$G$8,"",IF(W83=EOMONTH(DATE($C80,$D80,1),0),"",IF(W83="","",W83+1)))</f>
        <v>46287</v>
      </c>
      <c r="Y83" s="30">
        <f t="shared" ref="Y83" si="257">IF(Y82&gt;$G$8,"",IF(X83=EOMONTH(DATE($C80,$D80,1),0),"",IF(X83="","",X83+1)))</f>
        <v>46288</v>
      </c>
      <c r="Z83" s="30">
        <f t="shared" ref="Z83" si="258">IF(Z82&gt;$G$8,"",IF(Y83=EOMONTH(DATE($C80,$D80,1),0),"",IF(Y83="","",Y83+1)))</f>
        <v>46289</v>
      </c>
      <c r="AA83" s="30">
        <f t="shared" ref="AA83" si="259">IF(AA82&gt;$G$8,"",IF(Z83=EOMONTH(DATE($C80,$D80,1),0),"",IF(Z83="","",Z83+1)))</f>
        <v>46290</v>
      </c>
      <c r="AB83" s="30">
        <f t="shared" ref="AB83" si="260">IF(AB82&gt;$G$8,"",IF(AA83=EOMONTH(DATE($C80,$D80,1),0),"",IF(AA83="","",AA83+1)))</f>
        <v>46291</v>
      </c>
      <c r="AC83" s="30">
        <f t="shared" ref="AC83" si="261">IF(AC82&gt;$G$8,"",IF(AB83=EOMONTH(DATE($C80,$D80,1),0),"",IF(AB83="","",AB83+1)))</f>
        <v>46292</v>
      </c>
      <c r="AD83" s="30">
        <f t="shared" ref="AD83" si="262">IF(AD82&gt;$G$8,"",IF(AC83=EOMONTH(DATE($C80,$D80,1),0),"",IF(AC83="","",AC83+1)))</f>
        <v>46293</v>
      </c>
      <c r="AE83" s="30">
        <f t="shared" ref="AE83" si="263">IF(AE82&gt;$G$8,"",IF(AD83=EOMONTH(DATE($C80,$D80,1),0),"",IF(AD83="","",AD83+1)))</f>
        <v>46294</v>
      </c>
      <c r="AF83" s="30">
        <f t="shared" ref="AF83" si="264">IF(AF82&gt;$G$8,"",IF(AE83=EOMONTH(DATE($C80,$D80,1),0),"",IF(AE83="","",AE83+1)))</f>
        <v>46295</v>
      </c>
      <c r="AG83" s="30" t="str">
        <f t="shared" ref="AG83" si="265">IF(AG82&gt;$G$8,"",IF(AF83=EOMONTH(DATE($C80,$D80,1),0),"",IF(AF83="","",AF83+1)))</f>
        <v/>
      </c>
      <c r="AH83" s="31" t="s">
        <v>21</v>
      </c>
      <c r="AI83" s="32">
        <f>+COUNTIFS(C84:AG84,"土",C88:AG88,"")+COUNTIFS(C84:AG84,"日",C88:AG88,"")</f>
        <v>8</v>
      </c>
    </row>
    <row r="84" spans="2:36" s="35" customFormat="1" x14ac:dyDescent="0.15">
      <c r="B84" s="51" t="s">
        <v>5</v>
      </c>
      <c r="C84" s="63" t="str">
        <f>IFERROR(TEXT(WEEKDAY(+C83),"aaa"),"")</f>
        <v>火</v>
      </c>
      <c r="D84" s="64" t="str">
        <f t="shared" ref="D84:AG84" si="266">IFERROR(TEXT(WEEKDAY(+D83),"aaa"),"")</f>
        <v>水</v>
      </c>
      <c r="E84" s="64" t="str">
        <f t="shared" si="266"/>
        <v>木</v>
      </c>
      <c r="F84" s="64" t="str">
        <f t="shared" si="266"/>
        <v>金</v>
      </c>
      <c r="G84" s="64" t="str">
        <f t="shared" si="266"/>
        <v>土</v>
      </c>
      <c r="H84" s="64" t="str">
        <f t="shared" si="266"/>
        <v>日</v>
      </c>
      <c r="I84" s="64" t="str">
        <f t="shared" si="266"/>
        <v>月</v>
      </c>
      <c r="J84" s="64" t="str">
        <f t="shared" si="266"/>
        <v>火</v>
      </c>
      <c r="K84" s="64" t="str">
        <f t="shared" si="266"/>
        <v>水</v>
      </c>
      <c r="L84" s="64" t="str">
        <f t="shared" si="266"/>
        <v>木</v>
      </c>
      <c r="M84" s="64" t="str">
        <f t="shared" si="266"/>
        <v>金</v>
      </c>
      <c r="N84" s="64" t="str">
        <f t="shared" si="266"/>
        <v>土</v>
      </c>
      <c r="O84" s="64" t="str">
        <f t="shared" si="266"/>
        <v>日</v>
      </c>
      <c r="P84" s="64" t="str">
        <f t="shared" si="266"/>
        <v>月</v>
      </c>
      <c r="Q84" s="64" t="str">
        <f t="shared" si="266"/>
        <v>火</v>
      </c>
      <c r="R84" s="64" t="str">
        <f t="shared" si="266"/>
        <v>水</v>
      </c>
      <c r="S84" s="64" t="str">
        <f t="shared" si="266"/>
        <v>木</v>
      </c>
      <c r="T84" s="64" t="str">
        <f t="shared" si="266"/>
        <v>金</v>
      </c>
      <c r="U84" s="64" t="str">
        <f t="shared" si="266"/>
        <v>土</v>
      </c>
      <c r="V84" s="64" t="str">
        <f t="shared" si="266"/>
        <v>日</v>
      </c>
      <c r="W84" s="64" t="str">
        <f t="shared" si="266"/>
        <v>月</v>
      </c>
      <c r="X84" s="64" t="str">
        <f t="shared" si="266"/>
        <v>火</v>
      </c>
      <c r="Y84" s="64" t="str">
        <f t="shared" si="266"/>
        <v>水</v>
      </c>
      <c r="Z84" s="64" t="str">
        <f t="shared" si="266"/>
        <v>木</v>
      </c>
      <c r="AA84" s="64" t="str">
        <f t="shared" si="266"/>
        <v>金</v>
      </c>
      <c r="AB84" s="64" t="str">
        <f t="shared" si="266"/>
        <v>土</v>
      </c>
      <c r="AC84" s="64" t="str">
        <f t="shared" si="266"/>
        <v>日</v>
      </c>
      <c r="AD84" s="64" t="str">
        <f t="shared" si="266"/>
        <v>月</v>
      </c>
      <c r="AE84" s="64" t="str">
        <f t="shared" si="266"/>
        <v>火</v>
      </c>
      <c r="AF84" s="64" t="str">
        <f t="shared" si="266"/>
        <v>水</v>
      </c>
      <c r="AG84" s="64" t="str">
        <f t="shared" si="266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15">
      <c r="B85" s="146" t="s">
        <v>8</v>
      </c>
      <c r="C85" s="124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43"/>
      <c r="AE85" s="143"/>
      <c r="AF85" s="109"/>
      <c r="AG85" s="149"/>
      <c r="AH85" s="54" t="s">
        <v>2</v>
      </c>
      <c r="AI85" s="55">
        <f>COUNT(C83:AG83)-AI84</f>
        <v>30</v>
      </c>
    </row>
    <row r="86" spans="2:36" s="35" customFormat="1" ht="13.5" customHeight="1" x14ac:dyDescent="0.15">
      <c r="B86" s="147"/>
      <c r="C86" s="125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44"/>
      <c r="AE86" s="144"/>
      <c r="AF86" s="110"/>
      <c r="AG86" s="150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15">
      <c r="B87" s="148"/>
      <c r="C87" s="126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45"/>
      <c r="AE87" s="145"/>
      <c r="AF87" s="111"/>
      <c r="AG87" s="151"/>
      <c r="AH87" s="54" t="s">
        <v>9</v>
      </c>
      <c r="AI87" s="56">
        <f>+AI86/AI85</f>
        <v>0</v>
      </c>
    </row>
    <row r="88" spans="2:36" s="35" customFormat="1" x14ac:dyDescent="0.15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15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15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15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15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1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15">
      <c r="C94" s="7">
        <f>YEAR(C97)</f>
        <v>2026</v>
      </c>
      <c r="D94" s="7">
        <f>MONTH(C97)</f>
        <v>10</v>
      </c>
    </row>
    <row r="95" spans="2:36" x14ac:dyDescent="0.15">
      <c r="B95" s="11" t="s">
        <v>19</v>
      </c>
      <c r="C95" s="118">
        <f>C97</f>
        <v>46296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20"/>
    </row>
    <row r="96" spans="2:36" hidden="1" x14ac:dyDescent="0.15">
      <c r="B96" s="47"/>
      <c r="C96" s="30">
        <f>DATE($C94,$D94,1)</f>
        <v>46296</v>
      </c>
      <c r="D96" s="30">
        <f>C96+1</f>
        <v>46297</v>
      </c>
      <c r="E96" s="30">
        <f t="shared" ref="E96" si="269">D96+1</f>
        <v>46298</v>
      </c>
      <c r="F96" s="30">
        <f t="shared" ref="F96" si="270">E96+1</f>
        <v>46299</v>
      </c>
      <c r="G96" s="30">
        <f t="shared" ref="G96" si="271">F96+1</f>
        <v>46300</v>
      </c>
      <c r="H96" s="30">
        <f t="shared" ref="H96" si="272">G96+1</f>
        <v>46301</v>
      </c>
      <c r="I96" s="30">
        <f t="shared" ref="I96" si="273">H96+1</f>
        <v>46302</v>
      </c>
      <c r="J96" s="30">
        <f t="shared" ref="J96" si="274">I96+1</f>
        <v>46303</v>
      </c>
      <c r="K96" s="30">
        <f t="shared" ref="K96" si="275">J96+1</f>
        <v>46304</v>
      </c>
      <c r="L96" s="30">
        <f t="shared" ref="L96" si="276">K96+1</f>
        <v>46305</v>
      </c>
      <c r="M96" s="30">
        <f t="shared" ref="M96" si="277">L96+1</f>
        <v>46306</v>
      </c>
      <c r="N96" s="30">
        <f t="shared" ref="N96" si="278">M96+1</f>
        <v>46307</v>
      </c>
      <c r="O96" s="30">
        <f t="shared" ref="O96" si="279">N96+1</f>
        <v>46308</v>
      </c>
      <c r="P96" s="30">
        <f t="shared" ref="P96" si="280">O96+1</f>
        <v>46309</v>
      </c>
      <c r="Q96" s="30">
        <f t="shared" ref="Q96" si="281">P96+1</f>
        <v>46310</v>
      </c>
      <c r="R96" s="30">
        <f t="shared" ref="R96" si="282">Q96+1</f>
        <v>46311</v>
      </c>
      <c r="S96" s="30">
        <f t="shared" ref="S96" si="283">R96+1</f>
        <v>46312</v>
      </c>
      <c r="T96" s="30">
        <f t="shared" ref="T96" si="284">S96+1</f>
        <v>46313</v>
      </c>
      <c r="U96" s="30">
        <f t="shared" ref="U96" si="285">T96+1</f>
        <v>46314</v>
      </c>
      <c r="V96" s="30">
        <f t="shared" ref="V96" si="286">U96+1</f>
        <v>46315</v>
      </c>
      <c r="W96" s="30">
        <f t="shared" ref="W96" si="287">V96+1</f>
        <v>46316</v>
      </c>
      <c r="X96" s="30">
        <f t="shared" ref="X96" si="288">W96+1</f>
        <v>46317</v>
      </c>
      <c r="Y96" s="30">
        <f t="shared" ref="Y96" si="289">X96+1</f>
        <v>46318</v>
      </c>
      <c r="Z96" s="30">
        <f t="shared" ref="Z96" si="290">Y96+1</f>
        <v>46319</v>
      </c>
      <c r="AA96" s="30">
        <f t="shared" ref="AA96" si="291">Z96+1</f>
        <v>46320</v>
      </c>
      <c r="AB96" s="30">
        <f t="shared" ref="AB96" si="292">AA96+1</f>
        <v>46321</v>
      </c>
      <c r="AC96" s="30">
        <f t="shared" ref="AC96" si="293">AB96+1</f>
        <v>46322</v>
      </c>
      <c r="AD96" s="30">
        <f t="shared" ref="AD96" si="294">AC96+1</f>
        <v>46323</v>
      </c>
      <c r="AE96" s="30">
        <f t="shared" ref="AE96" si="295">AD96+1</f>
        <v>46324</v>
      </c>
      <c r="AF96" s="30">
        <f t="shared" ref="AF96" si="296">AE96+1</f>
        <v>46325</v>
      </c>
      <c r="AG96" s="30">
        <f t="shared" ref="AG96" si="297">AF96+1</f>
        <v>46326</v>
      </c>
      <c r="AH96" s="48"/>
      <c r="AI96" s="49"/>
    </row>
    <row r="97" spans="2:36" x14ac:dyDescent="0.15">
      <c r="B97" s="28" t="s">
        <v>20</v>
      </c>
      <c r="C97" s="50">
        <f>IF(EDATE(C82,1)&gt;$G$8,"",EDATE(C82,1))</f>
        <v>46296</v>
      </c>
      <c r="D97" s="30">
        <f>IF(D96&gt;$G$8,"",IF(C97=EOMONTH(DATE($C94,$D94,1),0),"",IF(C97="","",C97+1)))</f>
        <v>46297</v>
      </c>
      <c r="E97" s="30">
        <f t="shared" ref="E97" si="298">IF(E96&gt;$G$8,"",IF(D97=EOMONTH(DATE($C94,$D94,1),0),"",IF(D97="","",D97+1)))</f>
        <v>46298</v>
      </c>
      <c r="F97" s="30">
        <f t="shared" ref="F97" si="299">IF(F96&gt;$G$8,"",IF(E97=EOMONTH(DATE($C94,$D94,1),0),"",IF(E97="","",E97+1)))</f>
        <v>46299</v>
      </c>
      <c r="G97" s="30">
        <f t="shared" ref="G97" si="300">IF(G96&gt;$G$8,"",IF(F97=EOMONTH(DATE($C94,$D94,1),0),"",IF(F97="","",F97+1)))</f>
        <v>46300</v>
      </c>
      <c r="H97" s="30">
        <f t="shared" ref="H97" si="301">IF(H96&gt;$G$8,"",IF(G97=EOMONTH(DATE($C94,$D94,1),0),"",IF(G97="","",G97+1)))</f>
        <v>46301</v>
      </c>
      <c r="I97" s="30">
        <f t="shared" ref="I97" si="302">IF(I96&gt;$G$8,"",IF(H97=EOMONTH(DATE($C94,$D94,1),0),"",IF(H97="","",H97+1)))</f>
        <v>46302</v>
      </c>
      <c r="J97" s="30">
        <f t="shared" ref="J97" si="303">IF(J96&gt;$G$8,"",IF(I97=EOMONTH(DATE($C94,$D94,1),0),"",IF(I97="","",I97+1)))</f>
        <v>46303</v>
      </c>
      <c r="K97" s="30">
        <f t="shared" ref="K97" si="304">IF(K96&gt;$G$8,"",IF(J97=EOMONTH(DATE($C94,$D94,1),0),"",IF(J97="","",J97+1)))</f>
        <v>46304</v>
      </c>
      <c r="L97" s="30">
        <f t="shared" ref="L97" si="305">IF(L96&gt;$G$8,"",IF(K97=EOMONTH(DATE($C94,$D94,1),0),"",IF(K97="","",K97+1)))</f>
        <v>46305</v>
      </c>
      <c r="M97" s="30">
        <f t="shared" ref="M97" si="306">IF(M96&gt;$G$8,"",IF(L97=EOMONTH(DATE($C94,$D94,1),0),"",IF(L97="","",L97+1)))</f>
        <v>46306</v>
      </c>
      <c r="N97" s="30">
        <f t="shared" ref="N97" si="307">IF(N96&gt;$G$8,"",IF(M97=EOMONTH(DATE($C94,$D94,1),0),"",IF(M97="","",M97+1)))</f>
        <v>46307</v>
      </c>
      <c r="O97" s="30">
        <f t="shared" ref="O97" si="308">IF(O96&gt;$G$8,"",IF(N97=EOMONTH(DATE($C94,$D94,1),0),"",IF(N97="","",N97+1)))</f>
        <v>46308</v>
      </c>
      <c r="P97" s="30">
        <f t="shared" ref="P97" si="309">IF(P96&gt;$G$8,"",IF(O97=EOMONTH(DATE($C94,$D94,1),0),"",IF(O97="","",O97+1)))</f>
        <v>46309</v>
      </c>
      <c r="Q97" s="30">
        <f t="shared" ref="Q97" si="310">IF(Q96&gt;$G$8,"",IF(P97=EOMONTH(DATE($C94,$D94,1),0),"",IF(P97="","",P97+1)))</f>
        <v>46310</v>
      </c>
      <c r="R97" s="30">
        <f t="shared" ref="R97" si="311">IF(R96&gt;$G$8,"",IF(Q97=EOMONTH(DATE($C94,$D94,1),0),"",IF(Q97="","",Q97+1)))</f>
        <v>46311</v>
      </c>
      <c r="S97" s="30">
        <f t="shared" ref="S97" si="312">IF(S96&gt;$G$8,"",IF(R97=EOMONTH(DATE($C94,$D94,1),0),"",IF(R97="","",R97+1)))</f>
        <v>46312</v>
      </c>
      <c r="T97" s="30">
        <f t="shared" ref="T97" si="313">IF(T96&gt;$G$8,"",IF(S97=EOMONTH(DATE($C94,$D94,1),0),"",IF(S97="","",S97+1)))</f>
        <v>46313</v>
      </c>
      <c r="U97" s="30">
        <f t="shared" ref="U97" si="314">IF(U96&gt;$G$8,"",IF(T97=EOMONTH(DATE($C94,$D94,1),0),"",IF(T97="","",T97+1)))</f>
        <v>46314</v>
      </c>
      <c r="V97" s="30">
        <f t="shared" ref="V97" si="315">IF(V96&gt;$G$8,"",IF(U97=EOMONTH(DATE($C94,$D94,1),0),"",IF(U97="","",U97+1)))</f>
        <v>46315</v>
      </c>
      <c r="W97" s="30">
        <f t="shared" ref="W97" si="316">IF(W96&gt;$G$8,"",IF(V97=EOMONTH(DATE($C94,$D94,1),0),"",IF(V97="","",V97+1)))</f>
        <v>46316</v>
      </c>
      <c r="X97" s="30">
        <f t="shared" ref="X97" si="317">IF(X96&gt;$G$8,"",IF(W97=EOMONTH(DATE($C94,$D94,1),0),"",IF(W97="","",W97+1)))</f>
        <v>46317</v>
      </c>
      <c r="Y97" s="30">
        <f t="shared" ref="Y97" si="318">IF(Y96&gt;$G$8,"",IF(X97=EOMONTH(DATE($C94,$D94,1),0),"",IF(X97="","",X97+1)))</f>
        <v>46318</v>
      </c>
      <c r="Z97" s="30">
        <f t="shared" ref="Z97" si="319">IF(Z96&gt;$G$8,"",IF(Y97=EOMONTH(DATE($C94,$D94,1),0),"",IF(Y97="","",Y97+1)))</f>
        <v>46319</v>
      </c>
      <c r="AA97" s="30">
        <f t="shared" ref="AA97" si="320">IF(AA96&gt;$G$8,"",IF(Z97=EOMONTH(DATE($C94,$D94,1),0),"",IF(Z97="","",Z97+1)))</f>
        <v>46320</v>
      </c>
      <c r="AB97" s="30">
        <f t="shared" ref="AB97" si="321">IF(AB96&gt;$G$8,"",IF(AA97=EOMONTH(DATE($C94,$D94,1),0),"",IF(AA97="","",AA97+1)))</f>
        <v>46321</v>
      </c>
      <c r="AC97" s="30">
        <f t="shared" ref="AC97" si="322">IF(AC96&gt;$G$8,"",IF(AB97=EOMONTH(DATE($C94,$D94,1),0),"",IF(AB97="","",AB97+1)))</f>
        <v>46322</v>
      </c>
      <c r="AD97" s="30">
        <f t="shared" ref="AD97" si="323">IF(AD96&gt;$G$8,"",IF(AC97=EOMONTH(DATE($C94,$D94,1),0),"",IF(AC97="","",AC97+1)))</f>
        <v>46323</v>
      </c>
      <c r="AE97" s="30">
        <f t="shared" ref="AE97" si="324">IF(AE96&gt;$G$8,"",IF(AD97=EOMONTH(DATE($C94,$D94,1),0),"",IF(AD97="","",AD97+1)))</f>
        <v>46324</v>
      </c>
      <c r="AF97" s="30">
        <f t="shared" ref="AF97" si="325">IF(AF96&gt;$G$8,"",IF(AE97=EOMONTH(DATE($C94,$D94,1),0),"",IF(AE97="","",AE97+1)))</f>
        <v>46325</v>
      </c>
      <c r="AG97" s="30">
        <f t="shared" ref="AG97" si="326">IF(AG96&gt;$G$8,"",IF(AF97=EOMONTH(DATE($C94,$D94,1),0),"",IF(AF97="","",AF97+1)))</f>
        <v>46326</v>
      </c>
      <c r="AH97" s="31" t="s">
        <v>21</v>
      </c>
      <c r="AI97" s="32">
        <f>+COUNTIFS(C98:AG98,"土",C102:AG102,"")+COUNTIFS(C98:AG98,"日",C102:AG102,"")</f>
        <v>9</v>
      </c>
    </row>
    <row r="98" spans="2:36" s="35" customFormat="1" x14ac:dyDescent="0.15">
      <c r="B98" s="51" t="s">
        <v>5</v>
      </c>
      <c r="C98" s="63" t="str">
        <f>IFERROR(TEXT(WEEKDAY(+C97),"aaa"),"")</f>
        <v>木</v>
      </c>
      <c r="D98" s="64" t="str">
        <f t="shared" ref="D98:AG98" si="327">IFERROR(TEXT(WEEKDAY(+D97),"aaa"),"")</f>
        <v>金</v>
      </c>
      <c r="E98" s="64" t="str">
        <f t="shared" si="327"/>
        <v>土</v>
      </c>
      <c r="F98" s="64" t="str">
        <f t="shared" si="327"/>
        <v>日</v>
      </c>
      <c r="G98" s="64" t="str">
        <f t="shared" si="327"/>
        <v>月</v>
      </c>
      <c r="H98" s="64" t="str">
        <f t="shared" si="327"/>
        <v>火</v>
      </c>
      <c r="I98" s="64" t="str">
        <f t="shared" si="327"/>
        <v>水</v>
      </c>
      <c r="J98" s="64" t="str">
        <f t="shared" si="327"/>
        <v>木</v>
      </c>
      <c r="K98" s="64" t="str">
        <f t="shared" si="327"/>
        <v>金</v>
      </c>
      <c r="L98" s="64" t="str">
        <f t="shared" si="327"/>
        <v>土</v>
      </c>
      <c r="M98" s="64" t="str">
        <f t="shared" si="327"/>
        <v>日</v>
      </c>
      <c r="N98" s="64" t="str">
        <f t="shared" si="327"/>
        <v>月</v>
      </c>
      <c r="O98" s="64" t="str">
        <f t="shared" si="327"/>
        <v>火</v>
      </c>
      <c r="P98" s="64" t="str">
        <f t="shared" si="327"/>
        <v>水</v>
      </c>
      <c r="Q98" s="64" t="str">
        <f t="shared" si="327"/>
        <v>木</v>
      </c>
      <c r="R98" s="64" t="str">
        <f t="shared" si="327"/>
        <v>金</v>
      </c>
      <c r="S98" s="64" t="str">
        <f t="shared" si="327"/>
        <v>土</v>
      </c>
      <c r="T98" s="64" t="str">
        <f t="shared" si="327"/>
        <v>日</v>
      </c>
      <c r="U98" s="64" t="str">
        <f t="shared" si="327"/>
        <v>月</v>
      </c>
      <c r="V98" s="64" t="str">
        <f t="shared" si="327"/>
        <v>火</v>
      </c>
      <c r="W98" s="64" t="str">
        <f t="shared" si="327"/>
        <v>水</v>
      </c>
      <c r="X98" s="64" t="str">
        <f t="shared" si="327"/>
        <v>木</v>
      </c>
      <c r="Y98" s="64" t="str">
        <f t="shared" si="327"/>
        <v>金</v>
      </c>
      <c r="Z98" s="64" t="str">
        <f t="shared" si="327"/>
        <v>土</v>
      </c>
      <c r="AA98" s="64" t="str">
        <f t="shared" si="327"/>
        <v>日</v>
      </c>
      <c r="AB98" s="64" t="str">
        <f t="shared" si="327"/>
        <v>月</v>
      </c>
      <c r="AC98" s="64" t="str">
        <f t="shared" si="327"/>
        <v>火</v>
      </c>
      <c r="AD98" s="64" t="str">
        <f t="shared" si="327"/>
        <v>水</v>
      </c>
      <c r="AE98" s="64" t="str">
        <f t="shared" si="327"/>
        <v>木</v>
      </c>
      <c r="AF98" s="64" t="str">
        <f t="shared" si="327"/>
        <v>金</v>
      </c>
      <c r="AG98" s="64" t="str">
        <f t="shared" si="327"/>
        <v>土</v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15">
      <c r="B99" s="146" t="s">
        <v>8</v>
      </c>
      <c r="C99" s="124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43"/>
      <c r="AE99" s="143"/>
      <c r="AF99" s="109"/>
      <c r="AG99" s="149"/>
      <c r="AH99" s="54" t="s">
        <v>2</v>
      </c>
      <c r="AI99" s="55">
        <f>COUNT(C97:AG97)-AI98</f>
        <v>31</v>
      </c>
    </row>
    <row r="100" spans="2:36" s="35" customFormat="1" ht="13.5" customHeight="1" x14ac:dyDescent="0.15">
      <c r="B100" s="147"/>
      <c r="C100" s="125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44"/>
      <c r="AE100" s="144"/>
      <c r="AF100" s="110"/>
      <c r="AG100" s="150"/>
      <c r="AH100" s="54" t="s">
        <v>6</v>
      </c>
      <c r="AI100" s="38">
        <f>+COUNTIF(C103:AG103,"休")</f>
        <v>0</v>
      </c>
      <c r="AJ100" s="39" t="str">
        <f>IF(AI101&gt;0.285,"",IF(AI100&lt;AI97,"←計画日数が足りません",""))</f>
        <v>←計画日数が足りません</v>
      </c>
    </row>
    <row r="101" spans="2:36" s="35" customFormat="1" ht="13.5" customHeight="1" x14ac:dyDescent="0.15">
      <c r="B101" s="148"/>
      <c r="C101" s="126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45"/>
      <c r="AE101" s="145"/>
      <c r="AF101" s="111"/>
      <c r="AG101" s="151"/>
      <c r="AH101" s="54" t="s">
        <v>9</v>
      </c>
      <c r="AI101" s="56">
        <f>+AI100/AI99</f>
        <v>0</v>
      </c>
    </row>
    <row r="102" spans="2:36" s="35" customFormat="1" x14ac:dyDescent="0.15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15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>
        <f>+AI102/AI99</f>
        <v>0</v>
      </c>
    </row>
    <row r="104" spans="2:36" s="35" customFormat="1" x14ac:dyDescent="0.15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str">
        <f>_xlfn.IFS(AI103&gt;=0.285,"OK",AI97&lt;=AI102,"OK",AI97&gt;AI102,"NG")</f>
        <v>NG</v>
      </c>
      <c r="AJ104" s="39" t="str">
        <f>IF(AI104="NG","←月単位未達成","←月単位達成")</f>
        <v>←月単位未達成</v>
      </c>
    </row>
    <row r="105" spans="2:36" hidden="1" x14ac:dyDescent="0.15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15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1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15">
      <c r="C108" s="7">
        <f>YEAR(C111)</f>
        <v>2026</v>
      </c>
      <c r="D108" s="7">
        <f>MONTH(C111)</f>
        <v>11</v>
      </c>
    </row>
    <row r="109" spans="2:36" x14ac:dyDescent="0.15">
      <c r="B109" s="11" t="s">
        <v>19</v>
      </c>
      <c r="C109" s="118">
        <f>C111</f>
        <v>46327</v>
      </c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20"/>
    </row>
    <row r="110" spans="2:36" hidden="1" x14ac:dyDescent="0.15">
      <c r="B110" s="47"/>
      <c r="C110" s="30">
        <f>DATE($C108,$D108,1)</f>
        <v>46327</v>
      </c>
      <c r="D110" s="30">
        <f>C110+1</f>
        <v>46328</v>
      </c>
      <c r="E110" s="30">
        <f t="shared" ref="E110" si="330">D110+1</f>
        <v>46329</v>
      </c>
      <c r="F110" s="30">
        <f t="shared" ref="F110" si="331">E110+1</f>
        <v>46330</v>
      </c>
      <c r="G110" s="30">
        <f t="shared" ref="G110" si="332">F110+1</f>
        <v>46331</v>
      </c>
      <c r="H110" s="30">
        <f t="shared" ref="H110" si="333">G110+1</f>
        <v>46332</v>
      </c>
      <c r="I110" s="30">
        <f t="shared" ref="I110" si="334">H110+1</f>
        <v>46333</v>
      </c>
      <c r="J110" s="30">
        <f t="shared" ref="J110" si="335">I110+1</f>
        <v>46334</v>
      </c>
      <c r="K110" s="30">
        <f t="shared" ref="K110" si="336">J110+1</f>
        <v>46335</v>
      </c>
      <c r="L110" s="30">
        <f t="shared" ref="L110" si="337">K110+1</f>
        <v>46336</v>
      </c>
      <c r="M110" s="30">
        <f t="shared" ref="M110" si="338">L110+1</f>
        <v>46337</v>
      </c>
      <c r="N110" s="30">
        <f t="shared" ref="N110" si="339">M110+1</f>
        <v>46338</v>
      </c>
      <c r="O110" s="30">
        <f t="shared" ref="O110" si="340">N110+1</f>
        <v>46339</v>
      </c>
      <c r="P110" s="30">
        <f t="shared" ref="P110" si="341">O110+1</f>
        <v>46340</v>
      </c>
      <c r="Q110" s="30">
        <f t="shared" ref="Q110" si="342">P110+1</f>
        <v>46341</v>
      </c>
      <c r="R110" s="30">
        <f t="shared" ref="R110" si="343">Q110+1</f>
        <v>46342</v>
      </c>
      <c r="S110" s="30">
        <f t="shared" ref="S110" si="344">R110+1</f>
        <v>46343</v>
      </c>
      <c r="T110" s="30">
        <f t="shared" ref="T110" si="345">S110+1</f>
        <v>46344</v>
      </c>
      <c r="U110" s="30">
        <f t="shared" ref="U110" si="346">T110+1</f>
        <v>46345</v>
      </c>
      <c r="V110" s="30">
        <f t="shared" ref="V110" si="347">U110+1</f>
        <v>46346</v>
      </c>
      <c r="W110" s="30">
        <f t="shared" ref="W110" si="348">V110+1</f>
        <v>46347</v>
      </c>
      <c r="X110" s="30">
        <f t="shared" ref="X110" si="349">W110+1</f>
        <v>46348</v>
      </c>
      <c r="Y110" s="30">
        <f t="shared" ref="Y110" si="350">X110+1</f>
        <v>46349</v>
      </c>
      <c r="Z110" s="30">
        <f t="shared" ref="Z110" si="351">Y110+1</f>
        <v>46350</v>
      </c>
      <c r="AA110" s="30">
        <f t="shared" ref="AA110" si="352">Z110+1</f>
        <v>46351</v>
      </c>
      <c r="AB110" s="30">
        <f t="shared" ref="AB110" si="353">AA110+1</f>
        <v>46352</v>
      </c>
      <c r="AC110" s="30">
        <f t="shared" ref="AC110" si="354">AB110+1</f>
        <v>46353</v>
      </c>
      <c r="AD110" s="30">
        <f t="shared" ref="AD110" si="355">AC110+1</f>
        <v>46354</v>
      </c>
      <c r="AE110" s="30">
        <f t="shared" ref="AE110" si="356">AD110+1</f>
        <v>46355</v>
      </c>
      <c r="AF110" s="30">
        <f t="shared" ref="AF110" si="357">AE110+1</f>
        <v>46356</v>
      </c>
      <c r="AG110" s="30">
        <f t="shared" ref="AG110" si="358">AF110+1</f>
        <v>46357</v>
      </c>
      <c r="AH110" s="48"/>
      <c r="AI110" s="49"/>
    </row>
    <row r="111" spans="2:36" x14ac:dyDescent="0.15">
      <c r="B111" s="28" t="s">
        <v>20</v>
      </c>
      <c r="C111" s="50">
        <f>IF(EDATE(C96,1)&gt;$G$8,"",EDATE(C96,1))</f>
        <v>46327</v>
      </c>
      <c r="D111" s="30">
        <f>IF(D110&gt;$G$8,"",IF(C111=EOMONTH(DATE($C108,$D108,1),0),"",IF(C111="","",C111+1)))</f>
        <v>46328</v>
      </c>
      <c r="E111" s="30">
        <f t="shared" ref="E111" si="359">IF(E110&gt;$G$8,"",IF(D111=EOMONTH(DATE($C108,$D108,1),0),"",IF(D111="","",D111+1)))</f>
        <v>46329</v>
      </c>
      <c r="F111" s="30">
        <f t="shared" ref="F111" si="360">IF(F110&gt;$G$8,"",IF(E111=EOMONTH(DATE($C108,$D108,1),0),"",IF(E111="","",E111+1)))</f>
        <v>46330</v>
      </c>
      <c r="G111" s="30">
        <f t="shared" ref="G111" si="361">IF(G110&gt;$G$8,"",IF(F111=EOMONTH(DATE($C108,$D108,1),0),"",IF(F111="","",F111+1)))</f>
        <v>46331</v>
      </c>
      <c r="H111" s="30">
        <f t="shared" ref="H111" si="362">IF(H110&gt;$G$8,"",IF(G111=EOMONTH(DATE($C108,$D108,1),0),"",IF(G111="","",G111+1)))</f>
        <v>46332</v>
      </c>
      <c r="I111" s="30">
        <f t="shared" ref="I111" si="363">IF(I110&gt;$G$8,"",IF(H111=EOMONTH(DATE($C108,$D108,1),0),"",IF(H111="","",H111+1)))</f>
        <v>46333</v>
      </c>
      <c r="J111" s="30">
        <f t="shared" ref="J111" si="364">IF(J110&gt;$G$8,"",IF(I111=EOMONTH(DATE($C108,$D108,1),0),"",IF(I111="","",I111+1)))</f>
        <v>46334</v>
      </c>
      <c r="K111" s="30">
        <f t="shared" ref="K111" si="365">IF(K110&gt;$G$8,"",IF(J111=EOMONTH(DATE($C108,$D108,1),0),"",IF(J111="","",J111+1)))</f>
        <v>46335</v>
      </c>
      <c r="L111" s="30">
        <f t="shared" ref="L111" si="366">IF(L110&gt;$G$8,"",IF(K111=EOMONTH(DATE($C108,$D108,1),0),"",IF(K111="","",K111+1)))</f>
        <v>46336</v>
      </c>
      <c r="M111" s="30">
        <f t="shared" ref="M111" si="367">IF(M110&gt;$G$8,"",IF(L111=EOMONTH(DATE($C108,$D108,1),0),"",IF(L111="","",L111+1)))</f>
        <v>46337</v>
      </c>
      <c r="N111" s="30">
        <f t="shared" ref="N111" si="368">IF(N110&gt;$G$8,"",IF(M111=EOMONTH(DATE($C108,$D108,1),0),"",IF(M111="","",M111+1)))</f>
        <v>46338</v>
      </c>
      <c r="O111" s="30">
        <f t="shared" ref="O111" si="369">IF(O110&gt;$G$8,"",IF(N111=EOMONTH(DATE($C108,$D108,1),0),"",IF(N111="","",N111+1)))</f>
        <v>46339</v>
      </c>
      <c r="P111" s="30">
        <f t="shared" ref="P111" si="370">IF(P110&gt;$G$8,"",IF(O111=EOMONTH(DATE($C108,$D108,1),0),"",IF(O111="","",O111+1)))</f>
        <v>46340</v>
      </c>
      <c r="Q111" s="30">
        <f t="shared" ref="Q111" si="371">IF(Q110&gt;$G$8,"",IF(P111=EOMONTH(DATE($C108,$D108,1),0),"",IF(P111="","",P111+1)))</f>
        <v>46341</v>
      </c>
      <c r="R111" s="30">
        <f t="shared" ref="R111" si="372">IF(R110&gt;$G$8,"",IF(Q111=EOMONTH(DATE($C108,$D108,1),0),"",IF(Q111="","",Q111+1)))</f>
        <v>46342</v>
      </c>
      <c r="S111" s="30">
        <f t="shared" ref="S111" si="373">IF(S110&gt;$G$8,"",IF(R111=EOMONTH(DATE($C108,$D108,1),0),"",IF(R111="","",R111+1)))</f>
        <v>46343</v>
      </c>
      <c r="T111" s="30">
        <f t="shared" ref="T111" si="374">IF(T110&gt;$G$8,"",IF(S111=EOMONTH(DATE($C108,$D108,1),0),"",IF(S111="","",S111+1)))</f>
        <v>46344</v>
      </c>
      <c r="U111" s="30">
        <f t="shared" ref="U111" si="375">IF(U110&gt;$G$8,"",IF(T111=EOMONTH(DATE($C108,$D108,1),0),"",IF(T111="","",T111+1)))</f>
        <v>46345</v>
      </c>
      <c r="V111" s="30">
        <f t="shared" ref="V111" si="376">IF(V110&gt;$G$8,"",IF(U111=EOMONTH(DATE($C108,$D108,1),0),"",IF(U111="","",U111+1)))</f>
        <v>46346</v>
      </c>
      <c r="W111" s="30">
        <f t="shared" ref="W111" si="377">IF(W110&gt;$G$8,"",IF(V111=EOMONTH(DATE($C108,$D108,1),0),"",IF(V111="","",V111+1)))</f>
        <v>46347</v>
      </c>
      <c r="X111" s="30">
        <f t="shared" ref="X111" si="378">IF(X110&gt;$G$8,"",IF(W111=EOMONTH(DATE($C108,$D108,1),0),"",IF(W111="","",W111+1)))</f>
        <v>46348</v>
      </c>
      <c r="Y111" s="30">
        <f t="shared" ref="Y111" si="379">IF(Y110&gt;$G$8,"",IF(X111=EOMONTH(DATE($C108,$D108,1),0),"",IF(X111="","",X111+1)))</f>
        <v>46349</v>
      </c>
      <c r="Z111" s="30">
        <f t="shared" ref="Z111" si="380">IF(Z110&gt;$G$8,"",IF(Y111=EOMONTH(DATE($C108,$D108,1),0),"",IF(Y111="","",Y111+1)))</f>
        <v>46350</v>
      </c>
      <c r="AA111" s="30">
        <f t="shared" ref="AA111" si="381">IF(AA110&gt;$G$8,"",IF(Z111=EOMONTH(DATE($C108,$D108,1),0),"",IF(Z111="","",Z111+1)))</f>
        <v>46351</v>
      </c>
      <c r="AB111" s="30">
        <f t="shared" ref="AB111" si="382">IF(AB110&gt;$G$8,"",IF(AA111=EOMONTH(DATE($C108,$D108,1),0),"",IF(AA111="","",AA111+1)))</f>
        <v>46352</v>
      </c>
      <c r="AC111" s="30">
        <f t="shared" ref="AC111" si="383">IF(AC110&gt;$G$8,"",IF(AB111=EOMONTH(DATE($C108,$D108,1),0),"",IF(AB111="","",AB111+1)))</f>
        <v>46353</v>
      </c>
      <c r="AD111" s="30">
        <f t="shared" ref="AD111" si="384">IF(AD110&gt;$G$8,"",IF(AC111=EOMONTH(DATE($C108,$D108,1),0),"",IF(AC111="","",AC111+1)))</f>
        <v>46354</v>
      </c>
      <c r="AE111" s="30">
        <f t="shared" ref="AE111" si="385">IF(AE110&gt;$G$8,"",IF(AD111=EOMONTH(DATE($C108,$D108,1),0),"",IF(AD111="","",AD111+1)))</f>
        <v>46355</v>
      </c>
      <c r="AF111" s="30">
        <f t="shared" ref="AF111" si="386">IF(AF110&gt;$G$8,"",IF(AE111=EOMONTH(DATE($C108,$D108,1),0),"",IF(AE111="","",AE111+1)))</f>
        <v>46356</v>
      </c>
      <c r="AG111" s="30" t="str">
        <f t="shared" ref="AG111" si="387">IF(AG110&gt;$G$8,"",IF(AF111=EOMONTH(DATE($C108,$D108,1),0),"",IF(AF111="","",AF111+1)))</f>
        <v/>
      </c>
      <c r="AH111" s="31" t="s">
        <v>21</v>
      </c>
      <c r="AI111" s="32">
        <f>+COUNTIFS(C112:AG112,"土",C116:AG116,"")+COUNTIFS(C112:AG112,"日",C116:AG116,"")</f>
        <v>9</v>
      </c>
    </row>
    <row r="112" spans="2:36" s="35" customFormat="1" x14ac:dyDescent="0.15">
      <c r="B112" s="51" t="s">
        <v>5</v>
      </c>
      <c r="C112" s="63" t="str">
        <f>IFERROR(TEXT(WEEKDAY(+C111),"aaa"),"")</f>
        <v>日</v>
      </c>
      <c r="D112" s="64" t="str">
        <f t="shared" ref="D112:AG112" si="388">IFERROR(TEXT(WEEKDAY(+D111),"aaa"),"")</f>
        <v>月</v>
      </c>
      <c r="E112" s="64" t="str">
        <f t="shared" si="388"/>
        <v>火</v>
      </c>
      <c r="F112" s="64" t="str">
        <f t="shared" si="388"/>
        <v>水</v>
      </c>
      <c r="G112" s="64" t="str">
        <f t="shared" si="388"/>
        <v>木</v>
      </c>
      <c r="H112" s="64" t="str">
        <f t="shared" si="388"/>
        <v>金</v>
      </c>
      <c r="I112" s="64" t="str">
        <f t="shared" si="388"/>
        <v>土</v>
      </c>
      <c r="J112" s="64" t="str">
        <f t="shared" si="388"/>
        <v>日</v>
      </c>
      <c r="K112" s="64" t="str">
        <f t="shared" si="388"/>
        <v>月</v>
      </c>
      <c r="L112" s="64" t="str">
        <f t="shared" si="388"/>
        <v>火</v>
      </c>
      <c r="M112" s="64" t="str">
        <f t="shared" si="388"/>
        <v>水</v>
      </c>
      <c r="N112" s="64" t="str">
        <f t="shared" si="388"/>
        <v>木</v>
      </c>
      <c r="O112" s="64" t="str">
        <f t="shared" si="388"/>
        <v>金</v>
      </c>
      <c r="P112" s="64" t="str">
        <f t="shared" si="388"/>
        <v>土</v>
      </c>
      <c r="Q112" s="64" t="str">
        <f t="shared" si="388"/>
        <v>日</v>
      </c>
      <c r="R112" s="64" t="str">
        <f t="shared" si="388"/>
        <v>月</v>
      </c>
      <c r="S112" s="64" t="str">
        <f t="shared" si="388"/>
        <v>火</v>
      </c>
      <c r="T112" s="64" t="str">
        <f t="shared" si="388"/>
        <v>水</v>
      </c>
      <c r="U112" s="64" t="str">
        <f t="shared" si="388"/>
        <v>木</v>
      </c>
      <c r="V112" s="64" t="str">
        <f t="shared" si="388"/>
        <v>金</v>
      </c>
      <c r="W112" s="64" t="str">
        <f t="shared" si="388"/>
        <v>土</v>
      </c>
      <c r="X112" s="64" t="str">
        <f t="shared" si="388"/>
        <v>日</v>
      </c>
      <c r="Y112" s="64" t="str">
        <f t="shared" si="388"/>
        <v>月</v>
      </c>
      <c r="Z112" s="64" t="str">
        <f t="shared" si="388"/>
        <v>火</v>
      </c>
      <c r="AA112" s="64" t="str">
        <f t="shared" si="388"/>
        <v>水</v>
      </c>
      <c r="AB112" s="64" t="str">
        <f t="shared" si="388"/>
        <v>木</v>
      </c>
      <c r="AC112" s="64" t="str">
        <f t="shared" si="388"/>
        <v>金</v>
      </c>
      <c r="AD112" s="64" t="str">
        <f t="shared" si="388"/>
        <v>土</v>
      </c>
      <c r="AE112" s="64" t="str">
        <f t="shared" si="388"/>
        <v>日</v>
      </c>
      <c r="AF112" s="64" t="str">
        <f t="shared" si="388"/>
        <v>月</v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15">
      <c r="B113" s="146" t="s">
        <v>8</v>
      </c>
      <c r="C113" s="124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43"/>
      <c r="AE113" s="143"/>
      <c r="AF113" s="109"/>
      <c r="AG113" s="149"/>
      <c r="AH113" s="54" t="s">
        <v>2</v>
      </c>
      <c r="AI113" s="55">
        <f>COUNT(C111:AG111)-AI112</f>
        <v>30</v>
      </c>
    </row>
    <row r="114" spans="2:36" s="35" customFormat="1" ht="13.5" customHeight="1" x14ac:dyDescent="0.15">
      <c r="B114" s="147"/>
      <c r="C114" s="125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44"/>
      <c r="AE114" s="144"/>
      <c r="AF114" s="110"/>
      <c r="AG114" s="150"/>
      <c r="AH114" s="54" t="s">
        <v>6</v>
      </c>
      <c r="AI114" s="38">
        <f>+COUNTIF(C117:AG117,"休")</f>
        <v>0</v>
      </c>
      <c r="AJ114" s="39" t="str">
        <f>IF(AI115&gt;0.285,"",IF(AI114&lt;AI111,"←計画日数が足りません",""))</f>
        <v>←計画日数が足りません</v>
      </c>
    </row>
    <row r="115" spans="2:36" s="35" customFormat="1" ht="13.5" customHeight="1" x14ac:dyDescent="0.15">
      <c r="B115" s="148"/>
      <c r="C115" s="126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45"/>
      <c r="AE115" s="145"/>
      <c r="AF115" s="111"/>
      <c r="AG115" s="151"/>
      <c r="AH115" s="54" t="s">
        <v>9</v>
      </c>
      <c r="AI115" s="56">
        <f>+AI114/AI113</f>
        <v>0</v>
      </c>
    </row>
    <row r="116" spans="2:36" s="35" customFormat="1" x14ac:dyDescent="0.15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15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>
        <f>+AI116/AI113</f>
        <v>0</v>
      </c>
    </row>
    <row r="118" spans="2:36" s="35" customFormat="1" x14ac:dyDescent="0.15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str">
        <f>_xlfn.IFS(AI117&gt;=0.285,"OK",AI111&lt;=AI116,"OK",AI111&gt;AI116,"NG")</f>
        <v>NG</v>
      </c>
      <c r="AJ118" s="39" t="str">
        <f>IF(AI118="NG","←月単位未達成","←月単位達成")</f>
        <v>←月単位未達成</v>
      </c>
    </row>
    <row r="119" spans="2:36" hidden="1" x14ac:dyDescent="0.15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15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1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15">
      <c r="C122" s="7">
        <f>YEAR(C125)</f>
        <v>2026</v>
      </c>
      <c r="D122" s="7">
        <f>MONTH(C125)</f>
        <v>12</v>
      </c>
    </row>
    <row r="123" spans="2:36" x14ac:dyDescent="0.15">
      <c r="B123" s="11" t="s">
        <v>19</v>
      </c>
      <c r="C123" s="118">
        <f>C125</f>
        <v>46357</v>
      </c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20"/>
    </row>
    <row r="124" spans="2:36" hidden="1" x14ac:dyDescent="0.15">
      <c r="B124" s="47"/>
      <c r="C124" s="30">
        <f>DATE($C122,$D122,1)</f>
        <v>46357</v>
      </c>
      <c r="D124" s="30">
        <f>C124+1</f>
        <v>46358</v>
      </c>
      <c r="E124" s="30">
        <f t="shared" ref="E124" si="391">D124+1</f>
        <v>46359</v>
      </c>
      <c r="F124" s="30">
        <f t="shared" ref="F124" si="392">E124+1</f>
        <v>46360</v>
      </c>
      <c r="G124" s="30">
        <f t="shared" ref="G124" si="393">F124+1</f>
        <v>46361</v>
      </c>
      <c r="H124" s="30">
        <f t="shared" ref="H124" si="394">G124+1</f>
        <v>46362</v>
      </c>
      <c r="I124" s="30">
        <f t="shared" ref="I124" si="395">H124+1</f>
        <v>46363</v>
      </c>
      <c r="J124" s="30">
        <f t="shared" ref="J124" si="396">I124+1</f>
        <v>46364</v>
      </c>
      <c r="K124" s="30">
        <f t="shared" ref="K124" si="397">J124+1</f>
        <v>46365</v>
      </c>
      <c r="L124" s="30">
        <f t="shared" ref="L124" si="398">K124+1</f>
        <v>46366</v>
      </c>
      <c r="M124" s="30">
        <f t="shared" ref="M124" si="399">L124+1</f>
        <v>46367</v>
      </c>
      <c r="N124" s="30">
        <f t="shared" ref="N124" si="400">M124+1</f>
        <v>46368</v>
      </c>
      <c r="O124" s="30">
        <f t="shared" ref="O124" si="401">N124+1</f>
        <v>46369</v>
      </c>
      <c r="P124" s="30">
        <f t="shared" ref="P124" si="402">O124+1</f>
        <v>46370</v>
      </c>
      <c r="Q124" s="30">
        <f t="shared" ref="Q124" si="403">P124+1</f>
        <v>46371</v>
      </c>
      <c r="R124" s="30">
        <f t="shared" ref="R124" si="404">Q124+1</f>
        <v>46372</v>
      </c>
      <c r="S124" s="30">
        <f t="shared" ref="S124" si="405">R124+1</f>
        <v>46373</v>
      </c>
      <c r="T124" s="30">
        <f t="shared" ref="T124" si="406">S124+1</f>
        <v>46374</v>
      </c>
      <c r="U124" s="30">
        <f t="shared" ref="U124" si="407">T124+1</f>
        <v>46375</v>
      </c>
      <c r="V124" s="30">
        <f t="shared" ref="V124" si="408">U124+1</f>
        <v>46376</v>
      </c>
      <c r="W124" s="30">
        <f t="shared" ref="W124" si="409">V124+1</f>
        <v>46377</v>
      </c>
      <c r="X124" s="30">
        <f t="shared" ref="X124" si="410">W124+1</f>
        <v>46378</v>
      </c>
      <c r="Y124" s="30">
        <f t="shared" ref="Y124" si="411">X124+1</f>
        <v>46379</v>
      </c>
      <c r="Z124" s="30">
        <f t="shared" ref="Z124" si="412">Y124+1</f>
        <v>46380</v>
      </c>
      <c r="AA124" s="30">
        <f t="shared" ref="AA124" si="413">Z124+1</f>
        <v>46381</v>
      </c>
      <c r="AB124" s="30">
        <f t="shared" ref="AB124" si="414">AA124+1</f>
        <v>46382</v>
      </c>
      <c r="AC124" s="30">
        <f t="shared" ref="AC124" si="415">AB124+1</f>
        <v>46383</v>
      </c>
      <c r="AD124" s="30">
        <f t="shared" ref="AD124" si="416">AC124+1</f>
        <v>46384</v>
      </c>
      <c r="AE124" s="30">
        <f t="shared" ref="AE124" si="417">AD124+1</f>
        <v>46385</v>
      </c>
      <c r="AF124" s="30">
        <f t="shared" ref="AF124" si="418">AE124+1</f>
        <v>46386</v>
      </c>
      <c r="AG124" s="30">
        <f t="shared" ref="AG124" si="419">AF124+1</f>
        <v>46387</v>
      </c>
      <c r="AH124" s="48"/>
      <c r="AI124" s="49"/>
    </row>
    <row r="125" spans="2:36" x14ac:dyDescent="0.15">
      <c r="B125" s="28" t="s">
        <v>20</v>
      </c>
      <c r="C125" s="50">
        <f>IF(EDATE(C110,1)&gt;$G$8,"",EDATE(C110,1))</f>
        <v>46357</v>
      </c>
      <c r="D125" s="30">
        <f>IF(D124&gt;$G$8,"",IF(C125=EOMONTH(DATE($C122,$D122,1),0),"",IF(C125="","",C125+1)))</f>
        <v>46358</v>
      </c>
      <c r="E125" s="30">
        <f t="shared" ref="E125" si="420">IF(E124&gt;$G$8,"",IF(D125=EOMONTH(DATE($C122,$D122,1),0),"",IF(D125="","",D125+1)))</f>
        <v>46359</v>
      </c>
      <c r="F125" s="30">
        <f t="shared" ref="F125" si="421">IF(F124&gt;$G$8,"",IF(E125=EOMONTH(DATE($C122,$D122,1),0),"",IF(E125="","",E125+1)))</f>
        <v>46360</v>
      </c>
      <c r="G125" s="30">
        <f t="shared" ref="G125" si="422">IF(G124&gt;$G$8,"",IF(F125=EOMONTH(DATE($C122,$D122,1),0),"",IF(F125="","",F125+1)))</f>
        <v>46361</v>
      </c>
      <c r="H125" s="30">
        <f t="shared" ref="H125" si="423">IF(H124&gt;$G$8,"",IF(G125=EOMONTH(DATE($C122,$D122,1),0),"",IF(G125="","",G125+1)))</f>
        <v>46362</v>
      </c>
      <c r="I125" s="30">
        <f t="shared" ref="I125" si="424">IF(I124&gt;$G$8,"",IF(H125=EOMONTH(DATE($C122,$D122,1),0),"",IF(H125="","",H125+1)))</f>
        <v>46363</v>
      </c>
      <c r="J125" s="30">
        <f t="shared" ref="J125" si="425">IF(J124&gt;$G$8,"",IF(I125=EOMONTH(DATE($C122,$D122,1),0),"",IF(I125="","",I125+1)))</f>
        <v>46364</v>
      </c>
      <c r="K125" s="30">
        <f t="shared" ref="K125" si="426">IF(K124&gt;$G$8,"",IF(J125=EOMONTH(DATE($C122,$D122,1),0),"",IF(J125="","",J125+1)))</f>
        <v>46365</v>
      </c>
      <c r="L125" s="30">
        <f t="shared" ref="L125" si="427">IF(L124&gt;$G$8,"",IF(K125=EOMONTH(DATE($C122,$D122,1),0),"",IF(K125="","",K125+1)))</f>
        <v>46366</v>
      </c>
      <c r="M125" s="30">
        <f t="shared" ref="M125" si="428">IF(M124&gt;$G$8,"",IF(L125=EOMONTH(DATE($C122,$D122,1),0),"",IF(L125="","",L125+1)))</f>
        <v>46367</v>
      </c>
      <c r="N125" s="30">
        <f t="shared" ref="N125" si="429">IF(N124&gt;$G$8,"",IF(M125=EOMONTH(DATE($C122,$D122,1),0),"",IF(M125="","",M125+1)))</f>
        <v>46368</v>
      </c>
      <c r="O125" s="30">
        <f t="shared" ref="O125" si="430">IF(O124&gt;$G$8,"",IF(N125=EOMONTH(DATE($C122,$D122,1),0),"",IF(N125="","",N125+1)))</f>
        <v>46369</v>
      </c>
      <c r="P125" s="30">
        <f t="shared" ref="P125" si="431">IF(P124&gt;$G$8,"",IF(O125=EOMONTH(DATE($C122,$D122,1),0),"",IF(O125="","",O125+1)))</f>
        <v>46370</v>
      </c>
      <c r="Q125" s="30">
        <f t="shared" ref="Q125" si="432">IF(Q124&gt;$G$8,"",IF(P125=EOMONTH(DATE($C122,$D122,1),0),"",IF(P125="","",P125+1)))</f>
        <v>46371</v>
      </c>
      <c r="R125" s="30">
        <f t="shared" ref="R125" si="433">IF(R124&gt;$G$8,"",IF(Q125=EOMONTH(DATE($C122,$D122,1),0),"",IF(Q125="","",Q125+1)))</f>
        <v>46372</v>
      </c>
      <c r="S125" s="30">
        <f t="shared" ref="S125" si="434">IF(S124&gt;$G$8,"",IF(R125=EOMONTH(DATE($C122,$D122,1),0),"",IF(R125="","",R125+1)))</f>
        <v>46373</v>
      </c>
      <c r="T125" s="30">
        <f t="shared" ref="T125" si="435">IF(T124&gt;$G$8,"",IF(S125=EOMONTH(DATE($C122,$D122,1),0),"",IF(S125="","",S125+1)))</f>
        <v>46374</v>
      </c>
      <c r="U125" s="30">
        <f t="shared" ref="U125" si="436">IF(U124&gt;$G$8,"",IF(T125=EOMONTH(DATE($C122,$D122,1),0),"",IF(T125="","",T125+1)))</f>
        <v>46375</v>
      </c>
      <c r="V125" s="30">
        <f t="shared" ref="V125" si="437">IF(V124&gt;$G$8,"",IF(U125=EOMONTH(DATE($C122,$D122,1),0),"",IF(U125="","",U125+1)))</f>
        <v>46376</v>
      </c>
      <c r="W125" s="30">
        <f t="shared" ref="W125" si="438">IF(W124&gt;$G$8,"",IF(V125=EOMONTH(DATE($C122,$D122,1),0),"",IF(V125="","",V125+1)))</f>
        <v>46377</v>
      </c>
      <c r="X125" s="30">
        <f t="shared" ref="X125" si="439">IF(X124&gt;$G$8,"",IF(W125=EOMONTH(DATE($C122,$D122,1),0),"",IF(W125="","",W125+1)))</f>
        <v>46378</v>
      </c>
      <c r="Y125" s="30">
        <f t="shared" ref="Y125" si="440">IF(Y124&gt;$G$8,"",IF(X125=EOMONTH(DATE($C122,$D122,1),0),"",IF(X125="","",X125+1)))</f>
        <v>46379</v>
      </c>
      <c r="Z125" s="30">
        <f t="shared" ref="Z125" si="441">IF(Z124&gt;$G$8,"",IF(Y125=EOMONTH(DATE($C122,$D122,1),0),"",IF(Y125="","",Y125+1)))</f>
        <v>46380</v>
      </c>
      <c r="AA125" s="30">
        <f t="shared" ref="AA125" si="442">IF(AA124&gt;$G$8,"",IF(Z125=EOMONTH(DATE($C122,$D122,1),0),"",IF(Z125="","",Z125+1)))</f>
        <v>46381</v>
      </c>
      <c r="AB125" s="30">
        <f t="shared" ref="AB125" si="443">IF(AB124&gt;$G$8,"",IF(AA125=EOMONTH(DATE($C122,$D122,1),0),"",IF(AA125="","",AA125+1)))</f>
        <v>46382</v>
      </c>
      <c r="AC125" s="30">
        <f t="shared" ref="AC125" si="444">IF(AC124&gt;$G$8,"",IF(AB125=EOMONTH(DATE($C122,$D122,1),0),"",IF(AB125="","",AB125+1)))</f>
        <v>46383</v>
      </c>
      <c r="AD125" s="30">
        <f t="shared" ref="AD125" si="445">IF(AD124&gt;$G$8,"",IF(AC125=EOMONTH(DATE($C122,$D122,1),0),"",IF(AC125="","",AC125+1)))</f>
        <v>46384</v>
      </c>
      <c r="AE125" s="30">
        <f t="shared" ref="AE125" si="446">IF(AE124&gt;$G$8,"",IF(AD125=EOMONTH(DATE($C122,$D122,1),0),"",IF(AD125="","",AD125+1)))</f>
        <v>46385</v>
      </c>
      <c r="AF125" s="30">
        <f t="shared" ref="AF125" si="447">IF(AF124&gt;$G$8,"",IF(AE125=EOMONTH(DATE($C122,$D122,1),0),"",IF(AE125="","",AE125+1)))</f>
        <v>46386</v>
      </c>
      <c r="AG125" s="30">
        <f t="shared" ref="AG125" si="448">IF(AG124&gt;$G$8,"",IF(AF125=EOMONTH(DATE($C122,$D122,1),0),"",IF(AF125="","",AF125+1)))</f>
        <v>46387</v>
      </c>
      <c r="AH125" s="31" t="s">
        <v>21</v>
      </c>
      <c r="AI125" s="32">
        <f>+COUNTIFS(C126:AG126,"土",C130:AG130,"")+COUNTIFS(C126:AG126,"日",C130:AG130,"")</f>
        <v>8</v>
      </c>
    </row>
    <row r="126" spans="2:36" s="35" customFormat="1" x14ac:dyDescent="0.15">
      <c r="B126" s="51" t="s">
        <v>5</v>
      </c>
      <c r="C126" s="63" t="str">
        <f>IFERROR(TEXT(WEEKDAY(+C125),"aaa"),"")</f>
        <v>火</v>
      </c>
      <c r="D126" s="64" t="str">
        <f t="shared" ref="D126:AG126" si="449">IFERROR(TEXT(WEEKDAY(+D125),"aaa"),"")</f>
        <v>水</v>
      </c>
      <c r="E126" s="64" t="str">
        <f t="shared" si="449"/>
        <v>木</v>
      </c>
      <c r="F126" s="64" t="str">
        <f t="shared" si="449"/>
        <v>金</v>
      </c>
      <c r="G126" s="64" t="str">
        <f t="shared" si="449"/>
        <v>土</v>
      </c>
      <c r="H126" s="64" t="str">
        <f t="shared" si="449"/>
        <v>日</v>
      </c>
      <c r="I126" s="64" t="str">
        <f t="shared" si="449"/>
        <v>月</v>
      </c>
      <c r="J126" s="64" t="str">
        <f t="shared" si="449"/>
        <v>火</v>
      </c>
      <c r="K126" s="64" t="str">
        <f t="shared" si="449"/>
        <v>水</v>
      </c>
      <c r="L126" s="64" t="str">
        <f t="shared" si="449"/>
        <v>木</v>
      </c>
      <c r="M126" s="64" t="str">
        <f t="shared" si="449"/>
        <v>金</v>
      </c>
      <c r="N126" s="64" t="str">
        <f t="shared" si="449"/>
        <v>土</v>
      </c>
      <c r="O126" s="64" t="str">
        <f t="shared" si="449"/>
        <v>日</v>
      </c>
      <c r="P126" s="64" t="str">
        <f t="shared" si="449"/>
        <v>月</v>
      </c>
      <c r="Q126" s="64" t="str">
        <f t="shared" si="449"/>
        <v>火</v>
      </c>
      <c r="R126" s="64" t="str">
        <f t="shared" si="449"/>
        <v>水</v>
      </c>
      <c r="S126" s="64" t="str">
        <f t="shared" si="449"/>
        <v>木</v>
      </c>
      <c r="T126" s="64" t="str">
        <f t="shared" si="449"/>
        <v>金</v>
      </c>
      <c r="U126" s="64" t="str">
        <f t="shared" si="449"/>
        <v>土</v>
      </c>
      <c r="V126" s="64" t="str">
        <f t="shared" si="449"/>
        <v>日</v>
      </c>
      <c r="W126" s="64" t="str">
        <f t="shared" si="449"/>
        <v>月</v>
      </c>
      <c r="X126" s="64" t="str">
        <f t="shared" si="449"/>
        <v>火</v>
      </c>
      <c r="Y126" s="64" t="str">
        <f t="shared" si="449"/>
        <v>水</v>
      </c>
      <c r="Z126" s="64" t="str">
        <f t="shared" si="449"/>
        <v>木</v>
      </c>
      <c r="AA126" s="64" t="str">
        <f t="shared" si="449"/>
        <v>金</v>
      </c>
      <c r="AB126" s="64" t="str">
        <f t="shared" si="449"/>
        <v>土</v>
      </c>
      <c r="AC126" s="64" t="str">
        <f t="shared" si="449"/>
        <v>日</v>
      </c>
      <c r="AD126" s="64" t="str">
        <f t="shared" si="449"/>
        <v>月</v>
      </c>
      <c r="AE126" s="64" t="str">
        <f t="shared" si="449"/>
        <v>火</v>
      </c>
      <c r="AF126" s="64" t="str">
        <f t="shared" si="449"/>
        <v>水</v>
      </c>
      <c r="AG126" s="64" t="str">
        <f t="shared" si="449"/>
        <v>木</v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15">
      <c r="B127" s="146" t="s">
        <v>8</v>
      </c>
      <c r="C127" s="124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43"/>
      <c r="AE127" s="143"/>
      <c r="AF127" s="109"/>
      <c r="AG127" s="149"/>
      <c r="AH127" s="54" t="s">
        <v>2</v>
      </c>
      <c r="AI127" s="55">
        <f>COUNT(C125:AG125)-AI126</f>
        <v>31</v>
      </c>
    </row>
    <row r="128" spans="2:36" s="35" customFormat="1" ht="13.5" customHeight="1" x14ac:dyDescent="0.15">
      <c r="B128" s="147"/>
      <c r="C128" s="125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44"/>
      <c r="AE128" s="144"/>
      <c r="AF128" s="110"/>
      <c r="AG128" s="150"/>
      <c r="AH128" s="54" t="s">
        <v>6</v>
      </c>
      <c r="AI128" s="38">
        <f>+COUNTIF(C131:AG131,"休")</f>
        <v>0</v>
      </c>
      <c r="AJ128" s="39" t="str">
        <f>IF(AI129&gt;0.285,"",IF(AI128&lt;AI125,"←計画日数が足りません",""))</f>
        <v>←計画日数が足りません</v>
      </c>
    </row>
    <row r="129" spans="2:36" s="35" customFormat="1" ht="13.5" customHeight="1" x14ac:dyDescent="0.15">
      <c r="B129" s="148"/>
      <c r="C129" s="126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45"/>
      <c r="AE129" s="145"/>
      <c r="AF129" s="111"/>
      <c r="AG129" s="151"/>
      <c r="AH129" s="54" t="s">
        <v>9</v>
      </c>
      <c r="AI129" s="56">
        <f>+AI128/AI127</f>
        <v>0</v>
      </c>
    </row>
    <row r="130" spans="2:36" s="35" customFormat="1" x14ac:dyDescent="0.15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15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>
        <f>+AI130/AI127</f>
        <v>0</v>
      </c>
    </row>
    <row r="132" spans="2:36" s="35" customFormat="1" x14ac:dyDescent="0.15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str">
        <f>_xlfn.IFS(AI131&gt;=0.285,"OK",AI125&lt;=AI130,"OK",AI125&gt;AI130,"NG")</f>
        <v>NG</v>
      </c>
      <c r="AJ132" s="39" t="str">
        <f>IF(AI132="NG","←月単位未達成","←月単位達成")</f>
        <v>←月単位未達成</v>
      </c>
    </row>
    <row r="133" spans="2:36" hidden="1" x14ac:dyDescent="0.15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15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1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15">
      <c r="C136" s="7">
        <f>YEAR(C139)</f>
        <v>2027</v>
      </c>
      <c r="D136" s="7">
        <f>MONTH(C139)</f>
        <v>1</v>
      </c>
    </row>
    <row r="137" spans="2:36" x14ac:dyDescent="0.15">
      <c r="B137" s="11" t="s">
        <v>19</v>
      </c>
      <c r="C137" s="118">
        <f>C139</f>
        <v>46388</v>
      </c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20"/>
    </row>
    <row r="138" spans="2:36" hidden="1" x14ac:dyDescent="0.15">
      <c r="B138" s="47"/>
      <c r="C138" s="30">
        <f>DATE($C136,$D136,1)</f>
        <v>46388</v>
      </c>
      <c r="D138" s="30">
        <f>C138+1</f>
        <v>46389</v>
      </c>
      <c r="E138" s="30">
        <f t="shared" ref="E138" si="452">D138+1</f>
        <v>46390</v>
      </c>
      <c r="F138" s="30">
        <f t="shared" ref="F138" si="453">E138+1</f>
        <v>46391</v>
      </c>
      <c r="G138" s="30">
        <f t="shared" ref="G138" si="454">F138+1</f>
        <v>46392</v>
      </c>
      <c r="H138" s="30">
        <f t="shared" ref="H138" si="455">G138+1</f>
        <v>46393</v>
      </c>
      <c r="I138" s="30">
        <f t="shared" ref="I138" si="456">H138+1</f>
        <v>46394</v>
      </c>
      <c r="J138" s="30">
        <f t="shared" ref="J138" si="457">I138+1</f>
        <v>46395</v>
      </c>
      <c r="K138" s="30">
        <f t="shared" ref="K138" si="458">J138+1</f>
        <v>46396</v>
      </c>
      <c r="L138" s="30">
        <f t="shared" ref="L138" si="459">K138+1</f>
        <v>46397</v>
      </c>
      <c r="M138" s="30">
        <f t="shared" ref="M138" si="460">L138+1</f>
        <v>46398</v>
      </c>
      <c r="N138" s="30">
        <f t="shared" ref="N138" si="461">M138+1</f>
        <v>46399</v>
      </c>
      <c r="O138" s="30">
        <f t="shared" ref="O138" si="462">N138+1</f>
        <v>46400</v>
      </c>
      <c r="P138" s="30">
        <f t="shared" ref="P138" si="463">O138+1</f>
        <v>46401</v>
      </c>
      <c r="Q138" s="30">
        <f t="shared" ref="Q138" si="464">P138+1</f>
        <v>46402</v>
      </c>
      <c r="R138" s="30">
        <f t="shared" ref="R138" si="465">Q138+1</f>
        <v>46403</v>
      </c>
      <c r="S138" s="30">
        <f t="shared" ref="S138" si="466">R138+1</f>
        <v>46404</v>
      </c>
      <c r="T138" s="30">
        <f t="shared" ref="T138" si="467">S138+1</f>
        <v>46405</v>
      </c>
      <c r="U138" s="30">
        <f t="shared" ref="U138" si="468">T138+1</f>
        <v>46406</v>
      </c>
      <c r="V138" s="30">
        <f t="shared" ref="V138" si="469">U138+1</f>
        <v>46407</v>
      </c>
      <c r="W138" s="30">
        <f t="shared" ref="W138" si="470">V138+1</f>
        <v>46408</v>
      </c>
      <c r="X138" s="30">
        <f t="shared" ref="X138" si="471">W138+1</f>
        <v>46409</v>
      </c>
      <c r="Y138" s="30">
        <f t="shared" ref="Y138" si="472">X138+1</f>
        <v>46410</v>
      </c>
      <c r="Z138" s="30">
        <f t="shared" ref="Z138" si="473">Y138+1</f>
        <v>46411</v>
      </c>
      <c r="AA138" s="30">
        <f t="shared" ref="AA138" si="474">Z138+1</f>
        <v>46412</v>
      </c>
      <c r="AB138" s="30">
        <f t="shared" ref="AB138" si="475">AA138+1</f>
        <v>46413</v>
      </c>
      <c r="AC138" s="30">
        <f t="shared" ref="AC138" si="476">AB138+1</f>
        <v>46414</v>
      </c>
      <c r="AD138" s="30">
        <f t="shared" ref="AD138" si="477">AC138+1</f>
        <v>46415</v>
      </c>
      <c r="AE138" s="30">
        <f t="shared" ref="AE138" si="478">AD138+1</f>
        <v>46416</v>
      </c>
      <c r="AF138" s="30">
        <f t="shared" ref="AF138" si="479">AE138+1</f>
        <v>46417</v>
      </c>
      <c r="AG138" s="30">
        <f t="shared" ref="AG138" si="480">AF138+1</f>
        <v>46418</v>
      </c>
      <c r="AH138" s="48"/>
      <c r="AI138" s="49"/>
    </row>
    <row r="139" spans="2:36" x14ac:dyDescent="0.15">
      <c r="B139" s="28" t="s">
        <v>20</v>
      </c>
      <c r="C139" s="50">
        <f>IF(EDATE(C124,1)&gt;$G$8,"",EDATE(C124,1))</f>
        <v>46388</v>
      </c>
      <c r="D139" s="30">
        <f>IF(D138&gt;$G$8,"",IF(C139=EOMONTH(DATE($C136,$D136,1),0),"",IF(C139="","",C139+1)))</f>
        <v>46389</v>
      </c>
      <c r="E139" s="30">
        <f t="shared" ref="E139" si="481">IF(E138&gt;$G$8,"",IF(D139=EOMONTH(DATE($C136,$D136,1),0),"",IF(D139="","",D139+1)))</f>
        <v>46390</v>
      </c>
      <c r="F139" s="30">
        <f t="shared" ref="F139" si="482">IF(F138&gt;$G$8,"",IF(E139=EOMONTH(DATE($C136,$D136,1),0),"",IF(E139="","",E139+1)))</f>
        <v>46391</v>
      </c>
      <c r="G139" s="30">
        <f t="shared" ref="G139" si="483">IF(G138&gt;$G$8,"",IF(F139=EOMONTH(DATE($C136,$D136,1),0),"",IF(F139="","",F139+1)))</f>
        <v>46392</v>
      </c>
      <c r="H139" s="30">
        <f t="shared" ref="H139" si="484">IF(H138&gt;$G$8,"",IF(G139=EOMONTH(DATE($C136,$D136,1),0),"",IF(G139="","",G139+1)))</f>
        <v>46393</v>
      </c>
      <c r="I139" s="30">
        <f t="shared" ref="I139" si="485">IF(I138&gt;$G$8,"",IF(H139=EOMONTH(DATE($C136,$D136,1),0),"",IF(H139="","",H139+1)))</f>
        <v>46394</v>
      </c>
      <c r="J139" s="30">
        <f t="shared" ref="J139" si="486">IF(J138&gt;$G$8,"",IF(I139=EOMONTH(DATE($C136,$D136,1),0),"",IF(I139="","",I139+1)))</f>
        <v>46395</v>
      </c>
      <c r="K139" s="30">
        <f t="shared" ref="K139" si="487">IF(K138&gt;$G$8,"",IF(J139=EOMONTH(DATE($C136,$D136,1),0),"",IF(J139="","",J139+1)))</f>
        <v>46396</v>
      </c>
      <c r="L139" s="30">
        <f t="shared" ref="L139" si="488">IF(L138&gt;$G$8,"",IF(K139=EOMONTH(DATE($C136,$D136,1),0),"",IF(K139="","",K139+1)))</f>
        <v>46397</v>
      </c>
      <c r="M139" s="30">
        <f t="shared" ref="M139" si="489">IF(M138&gt;$G$8,"",IF(L139=EOMONTH(DATE($C136,$D136,1),0),"",IF(L139="","",L139+1)))</f>
        <v>46398</v>
      </c>
      <c r="N139" s="30">
        <f t="shared" ref="N139" si="490">IF(N138&gt;$G$8,"",IF(M139=EOMONTH(DATE($C136,$D136,1),0),"",IF(M139="","",M139+1)))</f>
        <v>46399</v>
      </c>
      <c r="O139" s="30">
        <f t="shared" ref="O139" si="491">IF(O138&gt;$G$8,"",IF(N139=EOMONTH(DATE($C136,$D136,1),0),"",IF(N139="","",N139+1)))</f>
        <v>46400</v>
      </c>
      <c r="P139" s="30">
        <f t="shared" ref="P139" si="492">IF(P138&gt;$G$8,"",IF(O139=EOMONTH(DATE($C136,$D136,1),0),"",IF(O139="","",O139+1)))</f>
        <v>46401</v>
      </c>
      <c r="Q139" s="30">
        <f t="shared" ref="Q139" si="493">IF(Q138&gt;$G$8,"",IF(P139=EOMONTH(DATE($C136,$D136,1),0),"",IF(P139="","",P139+1)))</f>
        <v>46402</v>
      </c>
      <c r="R139" s="30">
        <f t="shared" ref="R139" si="494">IF(R138&gt;$G$8,"",IF(Q139=EOMONTH(DATE($C136,$D136,1),0),"",IF(Q139="","",Q139+1)))</f>
        <v>46403</v>
      </c>
      <c r="S139" s="30">
        <f t="shared" ref="S139" si="495">IF(S138&gt;$G$8,"",IF(R139=EOMONTH(DATE($C136,$D136,1),0),"",IF(R139="","",R139+1)))</f>
        <v>46404</v>
      </c>
      <c r="T139" s="30">
        <f t="shared" ref="T139" si="496">IF(T138&gt;$G$8,"",IF(S139=EOMONTH(DATE($C136,$D136,1),0),"",IF(S139="","",S139+1)))</f>
        <v>46405</v>
      </c>
      <c r="U139" s="30">
        <f t="shared" ref="U139" si="497">IF(U138&gt;$G$8,"",IF(T139=EOMONTH(DATE($C136,$D136,1),0),"",IF(T139="","",T139+1)))</f>
        <v>46406</v>
      </c>
      <c r="V139" s="30">
        <f t="shared" ref="V139" si="498">IF(V138&gt;$G$8,"",IF(U139=EOMONTH(DATE($C136,$D136,1),0),"",IF(U139="","",U139+1)))</f>
        <v>46407</v>
      </c>
      <c r="W139" s="30">
        <f t="shared" ref="W139" si="499">IF(W138&gt;$G$8,"",IF(V139=EOMONTH(DATE($C136,$D136,1),0),"",IF(V139="","",V139+1)))</f>
        <v>46408</v>
      </c>
      <c r="X139" s="30">
        <f t="shared" ref="X139" si="500">IF(X138&gt;$G$8,"",IF(W139=EOMONTH(DATE($C136,$D136,1),0),"",IF(W139="","",W139+1)))</f>
        <v>46409</v>
      </c>
      <c r="Y139" s="30">
        <f t="shared" ref="Y139" si="501">IF(Y138&gt;$G$8,"",IF(X139=EOMONTH(DATE($C136,$D136,1),0),"",IF(X139="","",X139+1)))</f>
        <v>46410</v>
      </c>
      <c r="Z139" s="30">
        <f t="shared" ref="Z139" si="502">IF(Z138&gt;$G$8,"",IF(Y139=EOMONTH(DATE($C136,$D136,1),0),"",IF(Y139="","",Y139+1)))</f>
        <v>46411</v>
      </c>
      <c r="AA139" s="30">
        <f t="shared" ref="AA139" si="503">IF(AA138&gt;$G$8,"",IF(Z139=EOMONTH(DATE($C136,$D136,1),0),"",IF(Z139="","",Z139+1)))</f>
        <v>46412</v>
      </c>
      <c r="AB139" s="30">
        <f t="shared" ref="AB139" si="504">IF(AB138&gt;$G$8,"",IF(AA139=EOMONTH(DATE($C136,$D136,1),0),"",IF(AA139="","",AA139+1)))</f>
        <v>46413</v>
      </c>
      <c r="AC139" s="30">
        <f t="shared" ref="AC139" si="505">IF(AC138&gt;$G$8,"",IF(AB139=EOMONTH(DATE($C136,$D136,1),0),"",IF(AB139="","",AB139+1)))</f>
        <v>46414</v>
      </c>
      <c r="AD139" s="30">
        <f t="shared" ref="AD139" si="506">IF(AD138&gt;$G$8,"",IF(AC139=EOMONTH(DATE($C136,$D136,1),0),"",IF(AC139="","",AC139+1)))</f>
        <v>46415</v>
      </c>
      <c r="AE139" s="30">
        <f t="shared" ref="AE139" si="507">IF(AE138&gt;$G$8,"",IF(AD139=EOMONTH(DATE($C136,$D136,1),0),"",IF(AD139="","",AD139+1)))</f>
        <v>46416</v>
      </c>
      <c r="AF139" s="30">
        <f t="shared" ref="AF139" si="508">IF(AF138&gt;$G$8,"",IF(AE139=EOMONTH(DATE($C136,$D136,1),0),"",IF(AE139="","",AE139+1)))</f>
        <v>46417</v>
      </c>
      <c r="AG139" s="30">
        <f t="shared" ref="AG139" si="509">IF(AG138&gt;$G$8,"",IF(AF139=EOMONTH(DATE($C136,$D136,1),0),"",IF(AF139="","",AF139+1)))</f>
        <v>46418</v>
      </c>
      <c r="AH139" s="31" t="s">
        <v>21</v>
      </c>
      <c r="AI139" s="32">
        <f>+COUNTIFS(C140:AG140,"土",C144:AG144,"")+COUNTIFS(C140:AG140,"日",C144:AG144,"")</f>
        <v>10</v>
      </c>
    </row>
    <row r="140" spans="2:36" s="35" customFormat="1" x14ac:dyDescent="0.15">
      <c r="B140" s="51" t="s">
        <v>5</v>
      </c>
      <c r="C140" s="63" t="str">
        <f>IFERROR(TEXT(WEEKDAY(+C139),"aaa"),"")</f>
        <v>金</v>
      </c>
      <c r="D140" s="64" t="str">
        <f t="shared" ref="D140:AG140" si="510">IFERROR(TEXT(WEEKDAY(+D139),"aaa"),"")</f>
        <v>土</v>
      </c>
      <c r="E140" s="64" t="str">
        <f t="shared" si="510"/>
        <v>日</v>
      </c>
      <c r="F140" s="64" t="str">
        <f t="shared" si="510"/>
        <v>月</v>
      </c>
      <c r="G140" s="64" t="str">
        <f t="shared" si="510"/>
        <v>火</v>
      </c>
      <c r="H140" s="64" t="str">
        <f t="shared" si="510"/>
        <v>水</v>
      </c>
      <c r="I140" s="64" t="str">
        <f t="shared" si="510"/>
        <v>木</v>
      </c>
      <c r="J140" s="64" t="str">
        <f t="shared" si="510"/>
        <v>金</v>
      </c>
      <c r="K140" s="64" t="str">
        <f t="shared" si="510"/>
        <v>土</v>
      </c>
      <c r="L140" s="64" t="str">
        <f t="shared" si="510"/>
        <v>日</v>
      </c>
      <c r="M140" s="64" t="str">
        <f t="shared" si="510"/>
        <v>月</v>
      </c>
      <c r="N140" s="64" t="str">
        <f t="shared" si="510"/>
        <v>火</v>
      </c>
      <c r="O140" s="64" t="str">
        <f t="shared" si="510"/>
        <v>水</v>
      </c>
      <c r="P140" s="64" t="str">
        <f t="shared" si="510"/>
        <v>木</v>
      </c>
      <c r="Q140" s="64" t="str">
        <f t="shared" si="510"/>
        <v>金</v>
      </c>
      <c r="R140" s="64" t="str">
        <f t="shared" si="510"/>
        <v>土</v>
      </c>
      <c r="S140" s="64" t="str">
        <f t="shared" si="510"/>
        <v>日</v>
      </c>
      <c r="T140" s="64" t="str">
        <f t="shared" si="510"/>
        <v>月</v>
      </c>
      <c r="U140" s="64" t="str">
        <f t="shared" si="510"/>
        <v>火</v>
      </c>
      <c r="V140" s="64" t="str">
        <f t="shared" si="510"/>
        <v>水</v>
      </c>
      <c r="W140" s="64" t="str">
        <f t="shared" si="510"/>
        <v>木</v>
      </c>
      <c r="X140" s="64" t="str">
        <f t="shared" si="510"/>
        <v>金</v>
      </c>
      <c r="Y140" s="64" t="str">
        <f t="shared" si="510"/>
        <v>土</v>
      </c>
      <c r="Z140" s="64" t="str">
        <f t="shared" si="510"/>
        <v>日</v>
      </c>
      <c r="AA140" s="64" t="str">
        <f t="shared" si="510"/>
        <v>月</v>
      </c>
      <c r="AB140" s="64" t="str">
        <f t="shared" si="510"/>
        <v>火</v>
      </c>
      <c r="AC140" s="64" t="str">
        <f t="shared" si="510"/>
        <v>水</v>
      </c>
      <c r="AD140" s="64" t="str">
        <f t="shared" si="510"/>
        <v>木</v>
      </c>
      <c r="AE140" s="64" t="str">
        <f t="shared" si="510"/>
        <v>金</v>
      </c>
      <c r="AF140" s="64" t="str">
        <f t="shared" si="510"/>
        <v>土</v>
      </c>
      <c r="AG140" s="64" t="str">
        <f t="shared" si="510"/>
        <v>日</v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15">
      <c r="B141" s="146" t="s">
        <v>8</v>
      </c>
      <c r="C141" s="124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43"/>
      <c r="AE141" s="143"/>
      <c r="AF141" s="109"/>
      <c r="AG141" s="149"/>
      <c r="AH141" s="54" t="s">
        <v>2</v>
      </c>
      <c r="AI141" s="55">
        <f>COUNT(C139:AG139)-AI140</f>
        <v>31</v>
      </c>
    </row>
    <row r="142" spans="2:36" s="35" customFormat="1" ht="13.5" customHeight="1" x14ac:dyDescent="0.15">
      <c r="B142" s="147"/>
      <c r="C142" s="125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44"/>
      <c r="AE142" s="144"/>
      <c r="AF142" s="110"/>
      <c r="AG142" s="150"/>
      <c r="AH142" s="54" t="s">
        <v>6</v>
      </c>
      <c r="AI142" s="38">
        <f>+COUNTIF(C145:AG145,"休")</f>
        <v>0</v>
      </c>
      <c r="AJ142" s="39" t="str">
        <f>IF(AI143&gt;0.285,"",IF(AI142&lt;AI139,"←計画日数が足りません",""))</f>
        <v>←計画日数が足りません</v>
      </c>
    </row>
    <row r="143" spans="2:36" s="35" customFormat="1" ht="13.5" customHeight="1" x14ac:dyDescent="0.15">
      <c r="B143" s="148"/>
      <c r="C143" s="126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45"/>
      <c r="AE143" s="145"/>
      <c r="AF143" s="111"/>
      <c r="AG143" s="151"/>
      <c r="AH143" s="54" t="s">
        <v>9</v>
      </c>
      <c r="AI143" s="56">
        <f>+AI142/AI141</f>
        <v>0</v>
      </c>
    </row>
    <row r="144" spans="2:36" s="35" customFormat="1" x14ac:dyDescent="0.15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15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>
        <f>+AI144/AI141</f>
        <v>0</v>
      </c>
    </row>
    <row r="146" spans="2:36" s="35" customFormat="1" x14ac:dyDescent="0.15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str">
        <f>_xlfn.IFS(AI145&gt;=0.285,"OK",AI139&lt;=AI144,"OK",AI139&gt;AI144,"NG")</f>
        <v>NG</v>
      </c>
      <c r="AJ146" s="39" t="str">
        <f>IF(AI146="NG","←月単位未達成","←月単位達成")</f>
        <v>←月単位未達成</v>
      </c>
    </row>
    <row r="147" spans="2:36" hidden="1" x14ac:dyDescent="0.15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15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1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15">
      <c r="C150" s="7">
        <f>YEAR(C153)</f>
        <v>2027</v>
      </c>
      <c r="D150" s="7">
        <f>MONTH(C153)</f>
        <v>2</v>
      </c>
    </row>
    <row r="151" spans="2:36" x14ac:dyDescent="0.15">
      <c r="B151" s="11" t="s">
        <v>19</v>
      </c>
      <c r="C151" s="118">
        <f>C153</f>
        <v>46419</v>
      </c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20"/>
    </row>
    <row r="152" spans="2:36" hidden="1" x14ac:dyDescent="0.15">
      <c r="B152" s="47"/>
      <c r="C152" s="30">
        <f>DATE($C150,$D150,1)</f>
        <v>46419</v>
      </c>
      <c r="D152" s="30">
        <f>C152+1</f>
        <v>46420</v>
      </c>
      <c r="E152" s="30">
        <f t="shared" ref="E152" si="513">D152+1</f>
        <v>46421</v>
      </c>
      <c r="F152" s="30">
        <f t="shared" ref="F152" si="514">E152+1</f>
        <v>46422</v>
      </c>
      <c r="G152" s="30">
        <f t="shared" ref="G152" si="515">F152+1</f>
        <v>46423</v>
      </c>
      <c r="H152" s="30">
        <f t="shared" ref="H152" si="516">G152+1</f>
        <v>46424</v>
      </c>
      <c r="I152" s="30">
        <f t="shared" ref="I152" si="517">H152+1</f>
        <v>46425</v>
      </c>
      <c r="J152" s="30">
        <f t="shared" ref="J152" si="518">I152+1</f>
        <v>46426</v>
      </c>
      <c r="K152" s="30">
        <f t="shared" ref="K152" si="519">J152+1</f>
        <v>46427</v>
      </c>
      <c r="L152" s="30">
        <f t="shared" ref="L152" si="520">K152+1</f>
        <v>46428</v>
      </c>
      <c r="M152" s="30">
        <f t="shared" ref="M152" si="521">L152+1</f>
        <v>46429</v>
      </c>
      <c r="N152" s="30">
        <f t="shared" ref="N152" si="522">M152+1</f>
        <v>46430</v>
      </c>
      <c r="O152" s="30">
        <f t="shared" ref="O152" si="523">N152+1</f>
        <v>46431</v>
      </c>
      <c r="P152" s="30">
        <f t="shared" ref="P152" si="524">O152+1</f>
        <v>46432</v>
      </c>
      <c r="Q152" s="30">
        <f t="shared" ref="Q152" si="525">P152+1</f>
        <v>46433</v>
      </c>
      <c r="R152" s="30">
        <f t="shared" ref="R152" si="526">Q152+1</f>
        <v>46434</v>
      </c>
      <c r="S152" s="30">
        <f t="shared" ref="S152" si="527">R152+1</f>
        <v>46435</v>
      </c>
      <c r="T152" s="30">
        <f t="shared" ref="T152" si="528">S152+1</f>
        <v>46436</v>
      </c>
      <c r="U152" s="30">
        <f t="shared" ref="U152" si="529">T152+1</f>
        <v>46437</v>
      </c>
      <c r="V152" s="30">
        <f t="shared" ref="V152" si="530">U152+1</f>
        <v>46438</v>
      </c>
      <c r="W152" s="30">
        <f t="shared" ref="W152" si="531">V152+1</f>
        <v>46439</v>
      </c>
      <c r="X152" s="30">
        <f t="shared" ref="X152" si="532">W152+1</f>
        <v>46440</v>
      </c>
      <c r="Y152" s="30">
        <f t="shared" ref="Y152" si="533">X152+1</f>
        <v>46441</v>
      </c>
      <c r="Z152" s="30">
        <f t="shared" ref="Z152" si="534">Y152+1</f>
        <v>46442</v>
      </c>
      <c r="AA152" s="30">
        <f t="shared" ref="AA152" si="535">Z152+1</f>
        <v>46443</v>
      </c>
      <c r="AB152" s="30">
        <f t="shared" ref="AB152" si="536">AA152+1</f>
        <v>46444</v>
      </c>
      <c r="AC152" s="30">
        <f t="shared" ref="AC152" si="537">AB152+1</f>
        <v>46445</v>
      </c>
      <c r="AD152" s="30">
        <f t="shared" ref="AD152" si="538">AC152+1</f>
        <v>46446</v>
      </c>
      <c r="AE152" s="30">
        <f t="shared" ref="AE152" si="539">AD152+1</f>
        <v>46447</v>
      </c>
      <c r="AF152" s="30">
        <f t="shared" ref="AF152" si="540">AE152+1</f>
        <v>46448</v>
      </c>
      <c r="AG152" s="30">
        <f t="shared" ref="AG152" si="541">AF152+1</f>
        <v>46449</v>
      </c>
      <c r="AH152" s="48"/>
      <c r="AI152" s="49"/>
    </row>
    <row r="153" spans="2:36" x14ac:dyDescent="0.15">
      <c r="B153" s="28" t="s">
        <v>20</v>
      </c>
      <c r="C153" s="50">
        <f>IF(EDATE(C138,1)&gt;$G$8,"",EDATE(C138,1))</f>
        <v>46419</v>
      </c>
      <c r="D153" s="30">
        <f>IF(D152&gt;$G$8,"",IF(C153=EOMONTH(DATE($C150,$D150,1),0),"",IF(C153="","",C153+1)))</f>
        <v>46420</v>
      </c>
      <c r="E153" s="30">
        <f t="shared" ref="E153" si="542">IF(E152&gt;$G$8,"",IF(D153=EOMONTH(DATE($C150,$D150,1),0),"",IF(D153="","",D153+1)))</f>
        <v>46421</v>
      </c>
      <c r="F153" s="30">
        <f t="shared" ref="F153" si="543">IF(F152&gt;$G$8,"",IF(E153=EOMONTH(DATE($C150,$D150,1),0),"",IF(E153="","",E153+1)))</f>
        <v>46422</v>
      </c>
      <c r="G153" s="30">
        <f t="shared" ref="G153" si="544">IF(G152&gt;$G$8,"",IF(F153=EOMONTH(DATE($C150,$D150,1),0),"",IF(F153="","",F153+1)))</f>
        <v>46423</v>
      </c>
      <c r="H153" s="30">
        <f t="shared" ref="H153" si="545">IF(H152&gt;$G$8,"",IF(G153=EOMONTH(DATE($C150,$D150,1),0),"",IF(G153="","",G153+1)))</f>
        <v>46424</v>
      </c>
      <c r="I153" s="30">
        <f t="shared" ref="I153" si="546">IF(I152&gt;$G$8,"",IF(H153=EOMONTH(DATE($C150,$D150,1),0),"",IF(H153="","",H153+1)))</f>
        <v>46425</v>
      </c>
      <c r="J153" s="30">
        <f t="shared" ref="J153" si="547">IF(J152&gt;$G$8,"",IF(I153=EOMONTH(DATE($C150,$D150,1),0),"",IF(I153="","",I153+1)))</f>
        <v>46426</v>
      </c>
      <c r="K153" s="30">
        <f t="shared" ref="K153" si="548">IF(K152&gt;$G$8,"",IF(J153=EOMONTH(DATE($C150,$D150,1),0),"",IF(J153="","",J153+1)))</f>
        <v>46427</v>
      </c>
      <c r="L153" s="30">
        <f t="shared" ref="L153" si="549">IF(L152&gt;$G$8,"",IF(K153=EOMONTH(DATE($C150,$D150,1),0),"",IF(K153="","",K153+1)))</f>
        <v>46428</v>
      </c>
      <c r="M153" s="30">
        <f t="shared" ref="M153" si="550">IF(M152&gt;$G$8,"",IF(L153=EOMONTH(DATE($C150,$D150,1),0),"",IF(L153="","",L153+1)))</f>
        <v>46429</v>
      </c>
      <c r="N153" s="30">
        <f t="shared" ref="N153" si="551">IF(N152&gt;$G$8,"",IF(M153=EOMONTH(DATE($C150,$D150,1),0),"",IF(M153="","",M153+1)))</f>
        <v>46430</v>
      </c>
      <c r="O153" s="30">
        <f t="shared" ref="O153" si="552">IF(O152&gt;$G$8,"",IF(N153=EOMONTH(DATE($C150,$D150,1),0),"",IF(N153="","",N153+1)))</f>
        <v>46431</v>
      </c>
      <c r="P153" s="30">
        <f t="shared" ref="P153" si="553">IF(P152&gt;$G$8,"",IF(O153=EOMONTH(DATE($C150,$D150,1),0),"",IF(O153="","",O153+1)))</f>
        <v>46432</v>
      </c>
      <c r="Q153" s="30">
        <f t="shared" ref="Q153" si="554">IF(Q152&gt;$G$8,"",IF(P153=EOMONTH(DATE($C150,$D150,1),0),"",IF(P153="","",P153+1)))</f>
        <v>46433</v>
      </c>
      <c r="R153" s="30">
        <f t="shared" ref="R153" si="555">IF(R152&gt;$G$8,"",IF(Q153=EOMONTH(DATE($C150,$D150,1),0),"",IF(Q153="","",Q153+1)))</f>
        <v>46434</v>
      </c>
      <c r="S153" s="30">
        <f t="shared" ref="S153" si="556">IF(S152&gt;$G$8,"",IF(R153=EOMONTH(DATE($C150,$D150,1),0),"",IF(R153="","",R153+1)))</f>
        <v>46435</v>
      </c>
      <c r="T153" s="30">
        <f t="shared" ref="T153" si="557">IF(T152&gt;$G$8,"",IF(S153=EOMONTH(DATE($C150,$D150,1),0),"",IF(S153="","",S153+1)))</f>
        <v>46436</v>
      </c>
      <c r="U153" s="30">
        <f t="shared" ref="U153" si="558">IF(U152&gt;$G$8,"",IF(T153=EOMONTH(DATE($C150,$D150,1),0),"",IF(T153="","",T153+1)))</f>
        <v>46437</v>
      </c>
      <c r="V153" s="30">
        <f t="shared" ref="V153" si="559">IF(V152&gt;$G$8,"",IF(U153=EOMONTH(DATE($C150,$D150,1),0),"",IF(U153="","",U153+1)))</f>
        <v>46438</v>
      </c>
      <c r="W153" s="30">
        <f t="shared" ref="W153" si="560">IF(W152&gt;$G$8,"",IF(V153=EOMONTH(DATE($C150,$D150,1),0),"",IF(V153="","",V153+1)))</f>
        <v>46439</v>
      </c>
      <c r="X153" s="30">
        <f t="shared" ref="X153" si="561">IF(X152&gt;$G$8,"",IF(W153=EOMONTH(DATE($C150,$D150,1),0),"",IF(W153="","",W153+1)))</f>
        <v>46440</v>
      </c>
      <c r="Y153" s="30">
        <f t="shared" ref="Y153" si="562">IF(Y152&gt;$G$8,"",IF(X153=EOMONTH(DATE($C150,$D150,1),0),"",IF(X153="","",X153+1)))</f>
        <v>46441</v>
      </c>
      <c r="Z153" s="30">
        <f t="shared" ref="Z153" si="563">IF(Z152&gt;$G$8,"",IF(Y153=EOMONTH(DATE($C150,$D150,1),0),"",IF(Y153="","",Y153+1)))</f>
        <v>46442</v>
      </c>
      <c r="AA153" s="30">
        <f t="shared" ref="AA153" si="564">IF(AA152&gt;$G$8,"",IF(Z153=EOMONTH(DATE($C150,$D150,1),0),"",IF(Z153="","",Z153+1)))</f>
        <v>46443</v>
      </c>
      <c r="AB153" s="30">
        <f t="shared" ref="AB153" si="565">IF(AB152&gt;$G$8,"",IF(AA153=EOMONTH(DATE($C150,$D150,1),0),"",IF(AA153="","",AA153+1)))</f>
        <v>46444</v>
      </c>
      <c r="AC153" s="30">
        <f t="shared" ref="AC153" si="566">IF(AC152&gt;$G$8,"",IF(AB153=EOMONTH(DATE($C150,$D150,1),0),"",IF(AB153="","",AB153+1)))</f>
        <v>46445</v>
      </c>
      <c r="AD153" s="30">
        <f t="shared" ref="AD153" si="567">IF(AD152&gt;$G$8,"",IF(AC153=EOMONTH(DATE($C150,$D150,1),0),"",IF(AC153="","",AC153+1)))</f>
        <v>46446</v>
      </c>
      <c r="AE153" s="30" t="str">
        <f t="shared" ref="AE153" si="568">IF(AE152&gt;$G$8,"",IF(AD153=EOMONTH(DATE($C150,$D150,1),0),"",IF(AD153="","",AD153+1)))</f>
        <v/>
      </c>
      <c r="AF153" s="30" t="str">
        <f t="shared" ref="AF153" si="569">IF(AF152&gt;$G$8,"",IF(AE153=EOMONTH(DATE($C150,$D150,1),0),"",IF(AE153="","",AE153+1)))</f>
        <v/>
      </c>
      <c r="AG153" s="30" t="str">
        <f t="shared" ref="AG153" si="570">IF(AG152&gt;$G$8,"",IF(AF153=EOMONTH(DATE($C150,$D150,1),0),"",IF(AF153="","",AF153+1)))</f>
        <v/>
      </c>
      <c r="AH153" s="31" t="s">
        <v>21</v>
      </c>
      <c r="AI153" s="32">
        <f>+COUNTIFS(C154:AG154,"土",C158:AG158,"")+COUNTIFS(C154:AG154,"日",C158:AG158,"")</f>
        <v>8</v>
      </c>
    </row>
    <row r="154" spans="2:36" s="35" customFormat="1" x14ac:dyDescent="0.15">
      <c r="B154" s="51" t="s">
        <v>5</v>
      </c>
      <c r="C154" s="63" t="str">
        <f>IFERROR(TEXT(WEEKDAY(+C153),"aaa"),"")</f>
        <v>月</v>
      </c>
      <c r="D154" s="64" t="str">
        <f t="shared" ref="D154:AG154" si="571">IFERROR(TEXT(WEEKDAY(+D153),"aaa"),"")</f>
        <v>火</v>
      </c>
      <c r="E154" s="64" t="str">
        <f t="shared" si="571"/>
        <v>水</v>
      </c>
      <c r="F154" s="64" t="str">
        <f t="shared" si="571"/>
        <v>木</v>
      </c>
      <c r="G154" s="64" t="str">
        <f t="shared" si="571"/>
        <v>金</v>
      </c>
      <c r="H154" s="64" t="str">
        <f t="shared" si="571"/>
        <v>土</v>
      </c>
      <c r="I154" s="64" t="str">
        <f t="shared" si="571"/>
        <v>日</v>
      </c>
      <c r="J154" s="64" t="str">
        <f t="shared" si="571"/>
        <v>月</v>
      </c>
      <c r="K154" s="64" t="str">
        <f t="shared" si="571"/>
        <v>火</v>
      </c>
      <c r="L154" s="64" t="str">
        <f t="shared" si="571"/>
        <v>水</v>
      </c>
      <c r="M154" s="64" t="str">
        <f t="shared" si="571"/>
        <v>木</v>
      </c>
      <c r="N154" s="64" t="str">
        <f t="shared" si="571"/>
        <v>金</v>
      </c>
      <c r="O154" s="64" t="str">
        <f t="shared" si="571"/>
        <v>土</v>
      </c>
      <c r="P154" s="64" t="str">
        <f t="shared" si="571"/>
        <v>日</v>
      </c>
      <c r="Q154" s="64" t="str">
        <f t="shared" si="571"/>
        <v>月</v>
      </c>
      <c r="R154" s="64" t="str">
        <f t="shared" si="571"/>
        <v>火</v>
      </c>
      <c r="S154" s="64" t="str">
        <f t="shared" si="571"/>
        <v>水</v>
      </c>
      <c r="T154" s="64" t="str">
        <f t="shared" si="571"/>
        <v>木</v>
      </c>
      <c r="U154" s="64" t="str">
        <f t="shared" si="571"/>
        <v>金</v>
      </c>
      <c r="V154" s="64" t="str">
        <f t="shared" si="571"/>
        <v>土</v>
      </c>
      <c r="W154" s="64" t="str">
        <f t="shared" si="571"/>
        <v>日</v>
      </c>
      <c r="X154" s="64" t="str">
        <f t="shared" si="571"/>
        <v>月</v>
      </c>
      <c r="Y154" s="64" t="str">
        <f t="shared" si="571"/>
        <v>火</v>
      </c>
      <c r="Z154" s="64" t="str">
        <f t="shared" si="571"/>
        <v>水</v>
      </c>
      <c r="AA154" s="64" t="str">
        <f t="shared" si="571"/>
        <v>木</v>
      </c>
      <c r="AB154" s="64" t="str">
        <f t="shared" si="571"/>
        <v>金</v>
      </c>
      <c r="AC154" s="64" t="str">
        <f t="shared" si="571"/>
        <v>土</v>
      </c>
      <c r="AD154" s="64" t="str">
        <f t="shared" si="571"/>
        <v>日</v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15">
      <c r="B155" s="146" t="s">
        <v>8</v>
      </c>
      <c r="C155" s="124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43"/>
      <c r="AE155" s="143"/>
      <c r="AF155" s="109"/>
      <c r="AG155" s="149"/>
      <c r="AH155" s="54" t="s">
        <v>2</v>
      </c>
      <c r="AI155" s="55">
        <f>COUNT(C153:AG153)-AI154</f>
        <v>28</v>
      </c>
    </row>
    <row r="156" spans="2:36" s="35" customFormat="1" ht="13.5" customHeight="1" x14ac:dyDescent="0.15">
      <c r="B156" s="147"/>
      <c r="C156" s="125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44"/>
      <c r="AE156" s="144"/>
      <c r="AF156" s="110"/>
      <c r="AG156" s="150"/>
      <c r="AH156" s="54" t="s">
        <v>6</v>
      </c>
      <c r="AI156" s="38">
        <f>+COUNTIF(C159:AG159,"休")</f>
        <v>0</v>
      </c>
      <c r="AJ156" s="39" t="str">
        <f>IF(AI157&gt;0.285,"",IF(AI156&lt;AI153,"←計画日数が足りません",""))</f>
        <v>←計画日数が足りません</v>
      </c>
    </row>
    <row r="157" spans="2:36" s="35" customFormat="1" ht="13.5" customHeight="1" x14ac:dyDescent="0.15">
      <c r="B157" s="148"/>
      <c r="C157" s="126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45"/>
      <c r="AE157" s="145"/>
      <c r="AF157" s="111"/>
      <c r="AG157" s="151"/>
      <c r="AH157" s="54" t="s">
        <v>9</v>
      </c>
      <c r="AI157" s="56">
        <f>+AI156/AI155</f>
        <v>0</v>
      </c>
    </row>
    <row r="158" spans="2:36" s="35" customFormat="1" x14ac:dyDescent="0.15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15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>
        <f>+AI158/AI155</f>
        <v>0</v>
      </c>
    </row>
    <row r="160" spans="2:36" s="35" customFormat="1" x14ac:dyDescent="0.15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str">
        <f>_xlfn.IFS(AI159&gt;=0.285,"OK",AI153&lt;=AI158,"OK",AI153&gt;AI158,"NG")</f>
        <v>NG</v>
      </c>
      <c r="AJ160" s="39" t="str">
        <f>IF(AI160="NG","←月単位未達成","←月単位達成")</f>
        <v>←月単位未達成</v>
      </c>
    </row>
    <row r="161" spans="2:36" hidden="1" x14ac:dyDescent="0.15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15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15">
      <c r="C164" s="7">
        <f>YEAR(C167)</f>
        <v>2027</v>
      </c>
      <c r="D164" s="7">
        <f>MONTH(C167)</f>
        <v>3</v>
      </c>
    </row>
    <row r="165" spans="2:36" x14ac:dyDescent="0.15">
      <c r="B165" s="11" t="s">
        <v>19</v>
      </c>
      <c r="C165" s="118">
        <f>C167</f>
        <v>46447</v>
      </c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20"/>
    </row>
    <row r="166" spans="2:36" hidden="1" x14ac:dyDescent="0.15">
      <c r="B166" s="47"/>
      <c r="C166" s="30">
        <f>DATE($C164,$D164,1)</f>
        <v>46447</v>
      </c>
      <c r="D166" s="30">
        <f>C166+1</f>
        <v>46448</v>
      </c>
      <c r="E166" s="30">
        <f t="shared" ref="E166" si="574">D166+1</f>
        <v>46449</v>
      </c>
      <c r="F166" s="30">
        <f t="shared" ref="F166" si="575">E166+1</f>
        <v>46450</v>
      </c>
      <c r="G166" s="30">
        <f t="shared" ref="G166" si="576">F166+1</f>
        <v>46451</v>
      </c>
      <c r="H166" s="30">
        <f t="shared" ref="H166" si="577">G166+1</f>
        <v>46452</v>
      </c>
      <c r="I166" s="30">
        <f t="shared" ref="I166" si="578">H166+1</f>
        <v>46453</v>
      </c>
      <c r="J166" s="30">
        <f t="shared" ref="J166" si="579">I166+1</f>
        <v>46454</v>
      </c>
      <c r="K166" s="30">
        <f t="shared" ref="K166" si="580">J166+1</f>
        <v>46455</v>
      </c>
      <c r="L166" s="30">
        <f t="shared" ref="L166" si="581">K166+1</f>
        <v>46456</v>
      </c>
      <c r="M166" s="30">
        <f t="shared" ref="M166" si="582">L166+1</f>
        <v>46457</v>
      </c>
      <c r="N166" s="30">
        <f t="shared" ref="N166" si="583">M166+1</f>
        <v>46458</v>
      </c>
      <c r="O166" s="30">
        <f t="shared" ref="O166" si="584">N166+1</f>
        <v>46459</v>
      </c>
      <c r="P166" s="30">
        <f t="shared" ref="P166" si="585">O166+1</f>
        <v>46460</v>
      </c>
      <c r="Q166" s="30">
        <f t="shared" ref="Q166" si="586">P166+1</f>
        <v>46461</v>
      </c>
      <c r="R166" s="30">
        <f t="shared" ref="R166" si="587">Q166+1</f>
        <v>46462</v>
      </c>
      <c r="S166" s="30">
        <f t="shared" ref="S166" si="588">R166+1</f>
        <v>46463</v>
      </c>
      <c r="T166" s="30">
        <f t="shared" ref="T166" si="589">S166+1</f>
        <v>46464</v>
      </c>
      <c r="U166" s="30">
        <f t="shared" ref="U166" si="590">T166+1</f>
        <v>46465</v>
      </c>
      <c r="V166" s="30">
        <f t="shared" ref="V166" si="591">U166+1</f>
        <v>46466</v>
      </c>
      <c r="W166" s="30">
        <f t="shared" ref="W166" si="592">V166+1</f>
        <v>46467</v>
      </c>
      <c r="X166" s="30">
        <f t="shared" ref="X166" si="593">W166+1</f>
        <v>46468</v>
      </c>
      <c r="Y166" s="30">
        <f t="shared" ref="Y166" si="594">X166+1</f>
        <v>46469</v>
      </c>
      <c r="Z166" s="30">
        <f t="shared" ref="Z166" si="595">Y166+1</f>
        <v>46470</v>
      </c>
      <c r="AA166" s="30">
        <f t="shared" ref="AA166" si="596">Z166+1</f>
        <v>46471</v>
      </c>
      <c r="AB166" s="30">
        <f t="shared" ref="AB166" si="597">AA166+1</f>
        <v>46472</v>
      </c>
      <c r="AC166" s="30">
        <f t="shared" ref="AC166" si="598">AB166+1</f>
        <v>46473</v>
      </c>
      <c r="AD166" s="30">
        <f t="shared" ref="AD166" si="599">AC166+1</f>
        <v>46474</v>
      </c>
      <c r="AE166" s="30">
        <f t="shared" ref="AE166" si="600">AD166+1</f>
        <v>46475</v>
      </c>
      <c r="AF166" s="30">
        <f t="shared" ref="AF166" si="601">AE166+1</f>
        <v>46476</v>
      </c>
      <c r="AG166" s="30">
        <f t="shared" ref="AG166" si="602">AF166+1</f>
        <v>46477</v>
      </c>
      <c r="AH166" s="48"/>
      <c r="AI166" s="49"/>
    </row>
    <row r="167" spans="2:36" x14ac:dyDescent="0.15">
      <c r="B167" s="28" t="s">
        <v>20</v>
      </c>
      <c r="C167" s="50">
        <f>IF(EDATE(C152,1)&gt;$G$8,"",EDATE(C152,1))</f>
        <v>46447</v>
      </c>
      <c r="D167" s="30">
        <f>IF(D166&gt;$G$8,"",IF(C167=EOMONTH(DATE($C164,$D164,1),0),"",IF(C167="","",C167+1)))</f>
        <v>46448</v>
      </c>
      <c r="E167" s="30">
        <f t="shared" ref="E167" si="603">IF(E166&gt;$G$8,"",IF(D167=EOMONTH(DATE($C164,$D164,1),0),"",IF(D167="","",D167+1)))</f>
        <v>46449</v>
      </c>
      <c r="F167" s="30">
        <f t="shared" ref="F167" si="604">IF(F166&gt;$G$8,"",IF(E167=EOMONTH(DATE($C164,$D164,1),0),"",IF(E167="","",E167+1)))</f>
        <v>46450</v>
      </c>
      <c r="G167" s="30">
        <f t="shared" ref="G167" si="605">IF(G166&gt;$G$8,"",IF(F167=EOMONTH(DATE($C164,$D164,1),0),"",IF(F167="","",F167+1)))</f>
        <v>46451</v>
      </c>
      <c r="H167" s="30">
        <f t="shared" ref="H167" si="606">IF(H166&gt;$G$8,"",IF(G167=EOMONTH(DATE($C164,$D164,1),0),"",IF(G167="","",G167+1)))</f>
        <v>46452</v>
      </c>
      <c r="I167" s="30">
        <f t="shared" ref="I167" si="607">IF(I166&gt;$G$8,"",IF(H167=EOMONTH(DATE($C164,$D164,1),0),"",IF(H167="","",H167+1)))</f>
        <v>46453</v>
      </c>
      <c r="J167" s="30">
        <f t="shared" ref="J167" si="608">IF(J166&gt;$G$8,"",IF(I167=EOMONTH(DATE($C164,$D164,1),0),"",IF(I167="","",I167+1)))</f>
        <v>46454</v>
      </c>
      <c r="K167" s="30">
        <f t="shared" ref="K167" si="609">IF(K166&gt;$G$8,"",IF(J167=EOMONTH(DATE($C164,$D164,1),0),"",IF(J167="","",J167+1)))</f>
        <v>46455</v>
      </c>
      <c r="L167" s="30">
        <f t="shared" ref="L167" si="610">IF(L166&gt;$G$8,"",IF(K167=EOMONTH(DATE($C164,$D164,1),0),"",IF(K167="","",K167+1)))</f>
        <v>46456</v>
      </c>
      <c r="M167" s="30">
        <f t="shared" ref="M167" si="611">IF(M166&gt;$G$8,"",IF(L167=EOMONTH(DATE($C164,$D164,1),0),"",IF(L167="","",L167+1)))</f>
        <v>46457</v>
      </c>
      <c r="N167" s="30">
        <f t="shared" ref="N167" si="612">IF(N166&gt;$G$8,"",IF(M167=EOMONTH(DATE($C164,$D164,1),0),"",IF(M167="","",M167+1)))</f>
        <v>46458</v>
      </c>
      <c r="O167" s="30">
        <f t="shared" ref="O167" si="613">IF(O166&gt;$G$8,"",IF(N167=EOMONTH(DATE($C164,$D164,1),0),"",IF(N167="","",N167+1)))</f>
        <v>46459</v>
      </c>
      <c r="P167" s="30">
        <f t="shared" ref="P167" si="614">IF(P166&gt;$G$8,"",IF(O167=EOMONTH(DATE($C164,$D164,1),0),"",IF(O167="","",O167+1)))</f>
        <v>46460</v>
      </c>
      <c r="Q167" s="30">
        <f t="shared" ref="Q167" si="615">IF(Q166&gt;$G$8,"",IF(P167=EOMONTH(DATE($C164,$D164,1),0),"",IF(P167="","",P167+1)))</f>
        <v>46461</v>
      </c>
      <c r="R167" s="30">
        <f t="shared" ref="R167" si="616">IF(R166&gt;$G$8,"",IF(Q167=EOMONTH(DATE($C164,$D164,1),0),"",IF(Q167="","",Q167+1)))</f>
        <v>46462</v>
      </c>
      <c r="S167" s="30">
        <f t="shared" ref="S167" si="617">IF(S166&gt;$G$8,"",IF(R167=EOMONTH(DATE($C164,$D164,1),0),"",IF(R167="","",R167+1)))</f>
        <v>46463</v>
      </c>
      <c r="T167" s="30">
        <f t="shared" ref="T167" si="618">IF(T166&gt;$G$8,"",IF(S167=EOMONTH(DATE($C164,$D164,1),0),"",IF(S167="","",S167+1)))</f>
        <v>46464</v>
      </c>
      <c r="U167" s="30">
        <f t="shared" ref="U167" si="619">IF(U166&gt;$G$8,"",IF(T167=EOMONTH(DATE($C164,$D164,1),0),"",IF(T167="","",T167+1)))</f>
        <v>46465</v>
      </c>
      <c r="V167" s="30">
        <f t="shared" ref="V167" si="620">IF(V166&gt;$G$8,"",IF(U167=EOMONTH(DATE($C164,$D164,1),0),"",IF(U167="","",U167+1)))</f>
        <v>46466</v>
      </c>
      <c r="W167" s="30">
        <f t="shared" ref="W167" si="621">IF(W166&gt;$G$8,"",IF(V167=EOMONTH(DATE($C164,$D164,1),0),"",IF(V167="","",V167+1)))</f>
        <v>46467</v>
      </c>
      <c r="X167" s="30">
        <f t="shared" ref="X167" si="622">IF(X166&gt;$G$8,"",IF(W167=EOMONTH(DATE($C164,$D164,1),0),"",IF(W167="","",W167+1)))</f>
        <v>46468</v>
      </c>
      <c r="Y167" s="30">
        <f t="shared" ref="Y167" si="623">IF(Y166&gt;$G$8,"",IF(X167=EOMONTH(DATE($C164,$D164,1),0),"",IF(X167="","",X167+1)))</f>
        <v>46469</v>
      </c>
      <c r="Z167" s="30">
        <f t="shared" ref="Z167" si="624">IF(Z166&gt;$G$8,"",IF(Y167=EOMONTH(DATE($C164,$D164,1),0),"",IF(Y167="","",Y167+1)))</f>
        <v>46470</v>
      </c>
      <c r="AA167" s="30">
        <f t="shared" ref="AA167" si="625">IF(AA166&gt;$G$8,"",IF(Z167=EOMONTH(DATE($C164,$D164,1),0),"",IF(Z167="","",Z167+1)))</f>
        <v>46471</v>
      </c>
      <c r="AB167" s="30">
        <f t="shared" ref="AB167" si="626">IF(AB166&gt;$G$8,"",IF(AA167=EOMONTH(DATE($C164,$D164,1),0),"",IF(AA167="","",AA167+1)))</f>
        <v>46472</v>
      </c>
      <c r="AC167" s="30">
        <f t="shared" ref="AC167" si="627">IF(AC166&gt;$G$8,"",IF(AB167=EOMONTH(DATE($C164,$D164,1),0),"",IF(AB167="","",AB167+1)))</f>
        <v>46473</v>
      </c>
      <c r="AD167" s="30">
        <f t="shared" ref="AD167" si="628">IF(AD166&gt;$G$8,"",IF(AC167=EOMONTH(DATE($C164,$D164,1),0),"",IF(AC167="","",AC167+1)))</f>
        <v>46474</v>
      </c>
      <c r="AE167" s="30">
        <f t="shared" ref="AE167" si="629">IF(AE166&gt;$G$8,"",IF(AD167=EOMONTH(DATE($C164,$D164,1),0),"",IF(AD167="","",AD167+1)))</f>
        <v>46475</v>
      </c>
      <c r="AF167" s="30">
        <f t="shared" ref="AF167" si="630">IF(AF166&gt;$G$8,"",IF(AE167=EOMONTH(DATE($C164,$D164,1),0),"",IF(AE167="","",AE167+1)))</f>
        <v>46476</v>
      </c>
      <c r="AG167" s="30">
        <f t="shared" ref="AG167" si="631">IF(AG166&gt;$G$8,"",IF(AF167=EOMONTH(DATE($C164,$D164,1),0),"",IF(AF167="","",AF167+1)))</f>
        <v>46477</v>
      </c>
      <c r="AH167" s="31" t="s">
        <v>21</v>
      </c>
      <c r="AI167" s="32">
        <f>+COUNTIFS(C168:AG168,"土",C172:AG172,"")+COUNTIFS(C168:AG168,"日",C172:AG172,"")</f>
        <v>8</v>
      </c>
    </row>
    <row r="168" spans="2:36" s="35" customFormat="1" x14ac:dyDescent="0.15">
      <c r="B168" s="51" t="s">
        <v>5</v>
      </c>
      <c r="C168" s="63" t="str">
        <f>IFERROR(TEXT(WEEKDAY(+C167),"aaa"),"")</f>
        <v>月</v>
      </c>
      <c r="D168" s="64" t="str">
        <f t="shared" ref="D168:AG168" si="632">IFERROR(TEXT(WEEKDAY(+D167),"aaa"),"")</f>
        <v>火</v>
      </c>
      <c r="E168" s="64" t="str">
        <f t="shared" si="632"/>
        <v>水</v>
      </c>
      <c r="F168" s="64" t="str">
        <f t="shared" si="632"/>
        <v>木</v>
      </c>
      <c r="G168" s="64" t="str">
        <f t="shared" si="632"/>
        <v>金</v>
      </c>
      <c r="H168" s="64" t="str">
        <f t="shared" si="632"/>
        <v>土</v>
      </c>
      <c r="I168" s="64" t="str">
        <f t="shared" si="632"/>
        <v>日</v>
      </c>
      <c r="J168" s="64" t="str">
        <f t="shared" si="632"/>
        <v>月</v>
      </c>
      <c r="K168" s="64" t="str">
        <f t="shared" si="632"/>
        <v>火</v>
      </c>
      <c r="L168" s="64" t="str">
        <f t="shared" si="632"/>
        <v>水</v>
      </c>
      <c r="M168" s="64" t="str">
        <f t="shared" si="632"/>
        <v>木</v>
      </c>
      <c r="N168" s="64" t="str">
        <f t="shared" si="632"/>
        <v>金</v>
      </c>
      <c r="O168" s="64" t="str">
        <f t="shared" si="632"/>
        <v>土</v>
      </c>
      <c r="P168" s="64" t="str">
        <f t="shared" si="632"/>
        <v>日</v>
      </c>
      <c r="Q168" s="64" t="str">
        <f t="shared" si="632"/>
        <v>月</v>
      </c>
      <c r="R168" s="64" t="str">
        <f t="shared" si="632"/>
        <v>火</v>
      </c>
      <c r="S168" s="64" t="str">
        <f t="shared" si="632"/>
        <v>水</v>
      </c>
      <c r="T168" s="64" t="str">
        <f t="shared" si="632"/>
        <v>木</v>
      </c>
      <c r="U168" s="64" t="str">
        <f t="shared" si="632"/>
        <v>金</v>
      </c>
      <c r="V168" s="64" t="str">
        <f t="shared" si="632"/>
        <v>土</v>
      </c>
      <c r="W168" s="64" t="str">
        <f t="shared" si="632"/>
        <v>日</v>
      </c>
      <c r="X168" s="64" t="str">
        <f t="shared" si="632"/>
        <v>月</v>
      </c>
      <c r="Y168" s="64" t="str">
        <f t="shared" si="632"/>
        <v>火</v>
      </c>
      <c r="Z168" s="64" t="str">
        <f t="shared" si="632"/>
        <v>水</v>
      </c>
      <c r="AA168" s="64" t="str">
        <f t="shared" si="632"/>
        <v>木</v>
      </c>
      <c r="AB168" s="64" t="str">
        <f t="shared" si="632"/>
        <v>金</v>
      </c>
      <c r="AC168" s="64" t="str">
        <f t="shared" si="632"/>
        <v>土</v>
      </c>
      <c r="AD168" s="64" t="str">
        <f t="shared" si="632"/>
        <v>日</v>
      </c>
      <c r="AE168" s="64" t="str">
        <f t="shared" si="632"/>
        <v>月</v>
      </c>
      <c r="AF168" s="64" t="str">
        <f t="shared" si="632"/>
        <v>火</v>
      </c>
      <c r="AG168" s="64" t="str">
        <f t="shared" si="632"/>
        <v>水</v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15">
      <c r="B169" s="146" t="s">
        <v>8</v>
      </c>
      <c r="C169" s="124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43"/>
      <c r="AE169" s="143"/>
      <c r="AF169" s="109"/>
      <c r="AG169" s="149"/>
      <c r="AH169" s="54" t="s">
        <v>2</v>
      </c>
      <c r="AI169" s="55">
        <f>COUNT(C167:AG167)-AI168</f>
        <v>31</v>
      </c>
    </row>
    <row r="170" spans="2:36" s="35" customFormat="1" ht="13.5" customHeight="1" x14ac:dyDescent="0.15">
      <c r="B170" s="147"/>
      <c r="C170" s="125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44"/>
      <c r="AE170" s="144"/>
      <c r="AF170" s="110"/>
      <c r="AG170" s="150"/>
      <c r="AH170" s="54" t="s">
        <v>6</v>
      </c>
      <c r="AI170" s="38">
        <f>+COUNTIF(C173:AG173,"休")</f>
        <v>0</v>
      </c>
      <c r="AJ170" s="39" t="str">
        <f>IF(AI171&gt;0.285,"",IF(AI170&lt;AI167,"←計画日数が足りません",""))</f>
        <v>←計画日数が足りません</v>
      </c>
    </row>
    <row r="171" spans="2:36" s="35" customFormat="1" ht="13.5" customHeight="1" x14ac:dyDescent="0.15">
      <c r="B171" s="148"/>
      <c r="C171" s="126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45"/>
      <c r="AE171" s="145"/>
      <c r="AF171" s="111"/>
      <c r="AG171" s="151"/>
      <c r="AH171" s="54" t="s">
        <v>9</v>
      </c>
      <c r="AI171" s="56">
        <f>+AI170/AI169</f>
        <v>0</v>
      </c>
    </row>
    <row r="172" spans="2:36" s="35" customFormat="1" x14ac:dyDescent="0.15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15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>
        <f>+AI172/AI169</f>
        <v>0</v>
      </c>
    </row>
    <row r="174" spans="2:36" s="35" customFormat="1" x14ac:dyDescent="0.15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str">
        <f>_xlfn.IFS(AI173&gt;=0.285,"OK",AI167&lt;=AI172,"OK",AI167&gt;AI172,"NG")</f>
        <v>NG</v>
      </c>
      <c r="AJ174" s="39" t="str">
        <f>IF(AI174="NG","←月単位未達成","←月単位達成")</f>
        <v>←月単位未達成</v>
      </c>
    </row>
    <row r="175" spans="2:36" hidden="1" x14ac:dyDescent="0.15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15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15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118" t="str">
        <f>C181</f>
        <v/>
      </c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20"/>
    </row>
    <row r="180" spans="2:36" hidden="1" x14ac:dyDescent="0.15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15">
      <c r="B181" s="28" t="s">
        <v>20</v>
      </c>
      <c r="C181" s="50" t="str">
        <f>IF(EDATE(C166,1)&gt;$G$8,"",EDATE(C166,1))</f>
        <v/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15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15">
      <c r="B183" s="146" t="s">
        <v>8</v>
      </c>
      <c r="C183" s="124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43"/>
      <c r="AE183" s="143"/>
      <c r="AF183" s="109"/>
      <c r="AG183" s="149"/>
      <c r="AH183" s="54" t="s">
        <v>2</v>
      </c>
      <c r="AI183" s="55">
        <f>COUNT(C181:AG181)-AI182</f>
        <v>0</v>
      </c>
    </row>
    <row r="184" spans="2:36" s="35" customFormat="1" ht="13.5" customHeight="1" x14ac:dyDescent="0.15">
      <c r="B184" s="147"/>
      <c r="C184" s="125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44"/>
      <c r="AE184" s="144"/>
      <c r="AF184" s="110"/>
      <c r="AG184" s="150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15">
      <c r="B185" s="148"/>
      <c r="C185" s="126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45"/>
      <c r="AE185" s="145"/>
      <c r="AF185" s="111"/>
      <c r="AG185" s="151"/>
      <c r="AH185" s="54" t="s">
        <v>9</v>
      </c>
      <c r="AI185" s="56" t="e">
        <f>+AI184/AI183</f>
        <v>#DIV/0!</v>
      </c>
    </row>
    <row r="186" spans="2:36" s="35" customFormat="1" x14ac:dyDescent="0.15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15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15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15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15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15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118" t="e">
        <f>C195</f>
        <v>#VALUE!</v>
      </c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20"/>
    </row>
    <row r="194" spans="2:36" hidden="1" x14ac:dyDescent="0.15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15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15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15">
      <c r="B197" s="146" t="s">
        <v>8</v>
      </c>
      <c r="C197" s="124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43"/>
      <c r="AE197" s="143"/>
      <c r="AF197" s="109"/>
      <c r="AG197" s="149"/>
      <c r="AH197" s="54" t="s">
        <v>2</v>
      </c>
      <c r="AI197" s="55">
        <f>COUNT(C195:AG195)-AI196</f>
        <v>0</v>
      </c>
    </row>
    <row r="198" spans="2:36" s="35" customFormat="1" ht="13.5" customHeight="1" x14ac:dyDescent="0.15">
      <c r="B198" s="147"/>
      <c r="C198" s="125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44"/>
      <c r="AE198" s="144"/>
      <c r="AF198" s="110"/>
      <c r="AG198" s="150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15">
      <c r="B199" s="148"/>
      <c r="C199" s="126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45"/>
      <c r="AE199" s="145"/>
      <c r="AF199" s="111"/>
      <c r="AG199" s="151"/>
      <c r="AH199" s="54" t="s">
        <v>9</v>
      </c>
      <c r="AI199" s="56" t="e">
        <f>+AI198/AI197</f>
        <v>#DIV/0!</v>
      </c>
    </row>
    <row r="200" spans="2:36" s="35" customFormat="1" x14ac:dyDescent="0.15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15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15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15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15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15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118" t="e">
        <f>C209</f>
        <v>#VALUE!</v>
      </c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20"/>
    </row>
    <row r="208" spans="2:36" hidden="1" x14ac:dyDescent="0.15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15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15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15">
      <c r="B211" s="146" t="s">
        <v>8</v>
      </c>
      <c r="C211" s="124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43"/>
      <c r="AE211" s="143"/>
      <c r="AF211" s="109"/>
      <c r="AG211" s="149"/>
      <c r="AH211" s="54" t="s">
        <v>2</v>
      </c>
      <c r="AI211" s="55">
        <f>COUNT(C209:AG209)-AI210</f>
        <v>0</v>
      </c>
    </row>
    <row r="212" spans="2:36" s="35" customFormat="1" ht="13.5" customHeight="1" x14ac:dyDescent="0.15">
      <c r="B212" s="147"/>
      <c r="C212" s="125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44"/>
      <c r="AE212" s="144"/>
      <c r="AF212" s="110"/>
      <c r="AG212" s="150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15">
      <c r="B213" s="148"/>
      <c r="C213" s="126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45"/>
      <c r="AE213" s="145"/>
      <c r="AF213" s="111"/>
      <c r="AG213" s="151"/>
      <c r="AH213" s="54" t="s">
        <v>9</v>
      </c>
      <c r="AI213" s="56" t="e">
        <f>+AI212/AI211</f>
        <v>#DIV/0!</v>
      </c>
    </row>
    <row r="214" spans="2:36" s="35" customFormat="1" x14ac:dyDescent="0.15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15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15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15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15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15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118" t="e">
        <f>C223</f>
        <v>#VALUE!</v>
      </c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20"/>
    </row>
    <row r="222" spans="2:36" hidden="1" x14ac:dyDescent="0.15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15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15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15">
      <c r="B225" s="146" t="s">
        <v>8</v>
      </c>
      <c r="C225" s="124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43"/>
      <c r="AE225" s="143"/>
      <c r="AF225" s="109"/>
      <c r="AG225" s="149"/>
      <c r="AH225" s="54" t="s">
        <v>2</v>
      </c>
      <c r="AI225" s="55">
        <f>COUNT(C223:AG223)-AI224</f>
        <v>0</v>
      </c>
    </row>
    <row r="226" spans="2:36" s="35" customFormat="1" ht="13.5" customHeight="1" x14ac:dyDescent="0.15">
      <c r="B226" s="147"/>
      <c r="C226" s="125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44"/>
      <c r="AE226" s="144"/>
      <c r="AF226" s="110"/>
      <c r="AG226" s="150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15">
      <c r="B227" s="148"/>
      <c r="C227" s="126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45"/>
      <c r="AE227" s="145"/>
      <c r="AF227" s="111"/>
      <c r="AG227" s="151"/>
      <c r="AH227" s="54" t="s">
        <v>9</v>
      </c>
      <c r="AI227" s="56" t="e">
        <f>+AI226/AI225</f>
        <v>#DIV/0!</v>
      </c>
    </row>
    <row r="228" spans="2:36" s="35" customFormat="1" x14ac:dyDescent="0.15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15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15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15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15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15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118" t="e">
        <f>C237</f>
        <v>#VALUE!</v>
      </c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20"/>
    </row>
    <row r="236" spans="2:36" hidden="1" x14ac:dyDescent="0.15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15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15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15">
      <c r="B239" s="146" t="s">
        <v>8</v>
      </c>
      <c r="C239" s="124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43"/>
      <c r="AE239" s="143"/>
      <c r="AF239" s="109"/>
      <c r="AG239" s="149"/>
      <c r="AH239" s="54" t="s">
        <v>2</v>
      </c>
      <c r="AI239" s="55">
        <f>COUNT(C237:AG237)-AI238</f>
        <v>0</v>
      </c>
    </row>
    <row r="240" spans="2:36" s="35" customFormat="1" ht="13.5" customHeight="1" x14ac:dyDescent="0.15">
      <c r="B240" s="147"/>
      <c r="C240" s="125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44"/>
      <c r="AE240" s="144"/>
      <c r="AF240" s="110"/>
      <c r="AG240" s="150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15">
      <c r="B241" s="148"/>
      <c r="C241" s="126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45"/>
      <c r="AE241" s="145"/>
      <c r="AF241" s="111"/>
      <c r="AG241" s="151"/>
      <c r="AH241" s="54" t="s">
        <v>9</v>
      </c>
      <c r="AI241" s="56" t="e">
        <f>+AI240/AI239</f>
        <v>#DIV/0!</v>
      </c>
    </row>
    <row r="242" spans="2:36" s="35" customFormat="1" x14ac:dyDescent="0.15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15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15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15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15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118" t="e">
        <f>C251</f>
        <v>#VALUE!</v>
      </c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20"/>
    </row>
    <row r="250" spans="2:36" hidden="1" x14ac:dyDescent="0.15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15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15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15">
      <c r="B253" s="146" t="s">
        <v>8</v>
      </c>
      <c r="C253" s="124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43"/>
      <c r="AE253" s="143"/>
      <c r="AF253" s="109"/>
      <c r="AG253" s="149"/>
      <c r="AH253" s="54" t="s">
        <v>2</v>
      </c>
      <c r="AI253" s="55">
        <f>COUNT(C251:AG251)-AI252</f>
        <v>0</v>
      </c>
    </row>
    <row r="254" spans="2:36" s="35" customFormat="1" ht="13.5" customHeight="1" x14ac:dyDescent="0.15">
      <c r="B254" s="147"/>
      <c r="C254" s="125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  <c r="AC254" s="110"/>
      <c r="AD254" s="144"/>
      <c r="AE254" s="144"/>
      <c r="AF254" s="110"/>
      <c r="AG254" s="150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15">
      <c r="B255" s="148"/>
      <c r="C255" s="126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45"/>
      <c r="AE255" s="145"/>
      <c r="AF255" s="111"/>
      <c r="AG255" s="151"/>
      <c r="AH255" s="54" t="s">
        <v>9</v>
      </c>
      <c r="AI255" s="56" t="e">
        <f>+AI254/AI253</f>
        <v>#DIV/0!</v>
      </c>
    </row>
    <row r="256" spans="2:36" s="35" customFormat="1" x14ac:dyDescent="0.15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15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15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15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15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118" t="e">
        <f>C265</f>
        <v>#VALUE!</v>
      </c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20"/>
    </row>
    <row r="264" spans="2:36" hidden="1" x14ac:dyDescent="0.15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15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15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15">
      <c r="B267" s="146" t="s">
        <v>8</v>
      </c>
      <c r="C267" s="124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43"/>
      <c r="AE267" s="143"/>
      <c r="AF267" s="109"/>
      <c r="AG267" s="149"/>
      <c r="AH267" s="54" t="s">
        <v>2</v>
      </c>
      <c r="AI267" s="55">
        <f>COUNT(C265:AG265)-AI266</f>
        <v>0</v>
      </c>
    </row>
    <row r="268" spans="2:36" s="35" customFormat="1" ht="13.5" customHeight="1" x14ac:dyDescent="0.15">
      <c r="B268" s="147"/>
      <c r="C268" s="125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  <c r="AC268" s="110"/>
      <c r="AD268" s="144"/>
      <c r="AE268" s="144"/>
      <c r="AF268" s="110"/>
      <c r="AG268" s="150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15">
      <c r="B269" s="148"/>
      <c r="C269" s="126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45"/>
      <c r="AE269" s="145"/>
      <c r="AF269" s="111"/>
      <c r="AG269" s="151"/>
      <c r="AH269" s="54" t="s">
        <v>9</v>
      </c>
      <c r="AI269" s="56" t="e">
        <f>+AI268/AI267</f>
        <v>#DIV/0!</v>
      </c>
    </row>
    <row r="270" spans="2:36" s="35" customFormat="1" x14ac:dyDescent="0.15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15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15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15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15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118" t="e">
        <f>C279</f>
        <v>#VALUE!</v>
      </c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20"/>
    </row>
    <row r="278" spans="2:36" hidden="1" x14ac:dyDescent="0.15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15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15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15">
      <c r="B281" s="146" t="s">
        <v>8</v>
      </c>
      <c r="C281" s="124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43"/>
      <c r="AE281" s="143"/>
      <c r="AF281" s="109"/>
      <c r="AG281" s="149"/>
      <c r="AH281" s="54" t="s">
        <v>2</v>
      </c>
      <c r="AI281" s="55">
        <f>COUNT(C279:AG279)-AI280</f>
        <v>0</v>
      </c>
    </row>
    <row r="282" spans="2:36" s="35" customFormat="1" ht="13.5" customHeight="1" x14ac:dyDescent="0.15">
      <c r="B282" s="147"/>
      <c r="C282" s="125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  <c r="AC282" s="110"/>
      <c r="AD282" s="144"/>
      <c r="AE282" s="144"/>
      <c r="AF282" s="110"/>
      <c r="AG282" s="150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15">
      <c r="B283" s="148"/>
      <c r="C283" s="126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45"/>
      <c r="AE283" s="145"/>
      <c r="AF283" s="111"/>
      <c r="AG283" s="151"/>
      <c r="AH283" s="54" t="s">
        <v>9</v>
      </c>
      <c r="AI283" s="56" t="e">
        <f>+AI282/AI281</f>
        <v>#DIV/0!</v>
      </c>
    </row>
    <row r="284" spans="2:36" s="35" customFormat="1" x14ac:dyDescent="0.15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15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15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15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15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118" t="e">
        <f>C293</f>
        <v>#VALUE!</v>
      </c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  <c r="Z291" s="119"/>
      <c r="AA291" s="119"/>
      <c r="AB291" s="119"/>
      <c r="AC291" s="119"/>
      <c r="AD291" s="119"/>
      <c r="AE291" s="119"/>
      <c r="AF291" s="119"/>
      <c r="AG291" s="119"/>
      <c r="AH291" s="119"/>
      <c r="AI291" s="120"/>
    </row>
    <row r="292" spans="2:36" hidden="1" x14ac:dyDescent="0.15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15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15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15">
      <c r="B295" s="146" t="s">
        <v>8</v>
      </c>
      <c r="C295" s="124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43"/>
      <c r="AE295" s="143"/>
      <c r="AF295" s="109"/>
      <c r="AG295" s="149"/>
      <c r="AH295" s="54" t="s">
        <v>2</v>
      </c>
      <c r="AI295" s="55">
        <f>COUNT(C293:AG293)-AI294</f>
        <v>0</v>
      </c>
    </row>
    <row r="296" spans="2:36" s="35" customFormat="1" ht="13.5" customHeight="1" x14ac:dyDescent="0.15">
      <c r="B296" s="147"/>
      <c r="C296" s="125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  <c r="AC296" s="110"/>
      <c r="AD296" s="144"/>
      <c r="AE296" s="144"/>
      <c r="AF296" s="110"/>
      <c r="AG296" s="150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15">
      <c r="B297" s="148"/>
      <c r="C297" s="126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45"/>
      <c r="AE297" s="145"/>
      <c r="AF297" s="111"/>
      <c r="AG297" s="151"/>
      <c r="AH297" s="54" t="s">
        <v>9</v>
      </c>
      <c r="AI297" s="56" t="e">
        <f>+AI296/AI295</f>
        <v>#DIV/0!</v>
      </c>
    </row>
    <row r="298" spans="2:36" s="35" customFormat="1" x14ac:dyDescent="0.15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15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15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15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15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87"/>
  <sheetViews>
    <sheetView workbookViewId="0">
      <selection activeCell="H2" sqref="H2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80" t="s">
        <v>59</v>
      </c>
      <c r="I1" s="180"/>
    </row>
    <row r="2" spans="1:9" ht="18" customHeight="1" x14ac:dyDescent="0.15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15">
      <c r="A3" s="177" t="s">
        <v>22</v>
      </c>
      <c r="B3" s="73"/>
      <c r="C3" s="73"/>
      <c r="D3" s="73"/>
      <c r="E3" s="73"/>
      <c r="F3" s="73"/>
      <c r="G3" s="78"/>
      <c r="H3" s="74">
        <v>46023</v>
      </c>
      <c r="I3" s="73" t="s">
        <v>30</v>
      </c>
    </row>
    <row r="4" spans="1:9" ht="18" customHeight="1" x14ac:dyDescent="0.15">
      <c r="A4" s="178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46034</v>
      </c>
      <c r="I4" s="73" t="s">
        <v>31</v>
      </c>
    </row>
    <row r="5" spans="1:9" ht="18" customHeight="1" x14ac:dyDescent="0.15">
      <c r="A5" s="179"/>
      <c r="B5" s="73"/>
      <c r="C5" s="73"/>
      <c r="D5" s="73"/>
      <c r="E5" s="73"/>
      <c r="F5" s="73" t="s">
        <v>29</v>
      </c>
      <c r="G5" s="78"/>
      <c r="H5" s="74">
        <v>46064</v>
      </c>
      <c r="I5" s="73" t="s">
        <v>32</v>
      </c>
    </row>
    <row r="6" spans="1:9" ht="18" customHeight="1" x14ac:dyDescent="0.15">
      <c r="H6" s="74">
        <v>46076</v>
      </c>
      <c r="I6" s="73" t="s">
        <v>34</v>
      </c>
    </row>
    <row r="7" spans="1:9" ht="18" customHeight="1" x14ac:dyDescent="0.15">
      <c r="H7" s="74">
        <v>46101</v>
      </c>
      <c r="I7" s="73" t="s">
        <v>35</v>
      </c>
    </row>
    <row r="8" spans="1:9" ht="18" customHeight="1" x14ac:dyDescent="0.15">
      <c r="H8" s="74">
        <v>46141</v>
      </c>
      <c r="I8" s="73" t="s">
        <v>36</v>
      </c>
    </row>
    <row r="9" spans="1:9" ht="18" customHeight="1" x14ac:dyDescent="0.15">
      <c r="H9" s="74">
        <v>46145</v>
      </c>
      <c r="I9" s="73" t="s">
        <v>37</v>
      </c>
    </row>
    <row r="10" spans="1:9" ht="18" customHeight="1" x14ac:dyDescent="0.15">
      <c r="H10" s="74">
        <v>46146</v>
      </c>
      <c r="I10" s="73" t="s">
        <v>38</v>
      </c>
    </row>
    <row r="11" spans="1:9" ht="18" customHeight="1" x14ac:dyDescent="0.15">
      <c r="H11" s="74">
        <v>46147</v>
      </c>
      <c r="I11" s="73" t="s">
        <v>39</v>
      </c>
    </row>
    <row r="12" spans="1:9" ht="18" customHeight="1" x14ac:dyDescent="0.15">
      <c r="H12" s="74">
        <v>45418</v>
      </c>
      <c r="I12" s="73" t="s">
        <v>33</v>
      </c>
    </row>
    <row r="13" spans="1:9" ht="18" customHeight="1" x14ac:dyDescent="0.15">
      <c r="H13" s="74">
        <v>46223</v>
      </c>
      <c r="I13" s="73" t="s">
        <v>40</v>
      </c>
    </row>
    <row r="14" spans="1:9" ht="18" customHeight="1" x14ac:dyDescent="0.15">
      <c r="H14" s="74">
        <v>46245</v>
      </c>
      <c r="I14" s="73" t="s">
        <v>41</v>
      </c>
    </row>
    <row r="15" spans="1:9" ht="18" customHeight="1" x14ac:dyDescent="0.15">
      <c r="H15" s="74">
        <v>46286</v>
      </c>
      <c r="I15" s="73" t="s">
        <v>42</v>
      </c>
    </row>
    <row r="16" spans="1:9" ht="18" customHeight="1" x14ac:dyDescent="0.15">
      <c r="H16" s="74">
        <v>46287</v>
      </c>
      <c r="I16" s="73" t="s">
        <v>33</v>
      </c>
    </row>
    <row r="17" spans="8:9" ht="18" customHeight="1" x14ac:dyDescent="0.15">
      <c r="H17" s="74">
        <v>46288</v>
      </c>
      <c r="I17" s="73" t="s">
        <v>43</v>
      </c>
    </row>
    <row r="18" spans="8:9" ht="18" customHeight="1" x14ac:dyDescent="0.15">
      <c r="H18" s="74">
        <v>46307</v>
      </c>
      <c r="I18" s="73" t="s">
        <v>44</v>
      </c>
    </row>
    <row r="19" spans="8:9" ht="18" customHeight="1" x14ac:dyDescent="0.15">
      <c r="H19" s="74">
        <v>46329</v>
      </c>
      <c r="I19" s="73" t="s">
        <v>45</v>
      </c>
    </row>
    <row r="20" spans="8:9" ht="18" customHeight="1" x14ac:dyDescent="0.15">
      <c r="H20" s="74">
        <v>46349</v>
      </c>
      <c r="I20" s="73" t="s">
        <v>46</v>
      </c>
    </row>
    <row r="21" spans="8:9" ht="18" customHeight="1" x14ac:dyDescent="0.15">
      <c r="H21" s="74">
        <v>46388</v>
      </c>
      <c r="I21" s="73" t="s">
        <v>30</v>
      </c>
    </row>
    <row r="22" spans="8:9" ht="18" customHeight="1" x14ac:dyDescent="0.15">
      <c r="H22" s="74">
        <v>46398</v>
      </c>
      <c r="I22" s="73" t="s">
        <v>31</v>
      </c>
    </row>
    <row r="23" spans="8:9" ht="18" customHeight="1" x14ac:dyDescent="0.15">
      <c r="H23" s="74">
        <v>46429</v>
      </c>
      <c r="I23" s="73" t="s">
        <v>32</v>
      </c>
    </row>
    <row r="24" spans="8:9" ht="18" customHeight="1" x14ac:dyDescent="0.15">
      <c r="H24" s="74">
        <v>46441</v>
      </c>
      <c r="I24" s="73" t="s">
        <v>34</v>
      </c>
    </row>
    <row r="25" spans="8:9" ht="18" customHeight="1" x14ac:dyDescent="0.15">
      <c r="H25" s="74">
        <v>46467</v>
      </c>
      <c r="I25" s="73" t="s">
        <v>35</v>
      </c>
    </row>
    <row r="26" spans="8:9" ht="18" customHeight="1" x14ac:dyDescent="0.15">
      <c r="H26" s="74">
        <v>46468</v>
      </c>
      <c r="I26" s="73" t="s">
        <v>33</v>
      </c>
    </row>
    <row r="27" spans="8:9" ht="18" customHeight="1" x14ac:dyDescent="0.15">
      <c r="H27" s="74">
        <v>46506</v>
      </c>
      <c r="I27" s="73" t="s">
        <v>36</v>
      </c>
    </row>
    <row r="28" spans="8:9" ht="18" customHeight="1" x14ac:dyDescent="0.15">
      <c r="H28" s="74">
        <v>46510</v>
      </c>
      <c r="I28" s="73" t="s">
        <v>37</v>
      </c>
    </row>
    <row r="29" spans="8:9" ht="18" customHeight="1" x14ac:dyDescent="0.15">
      <c r="H29" s="74">
        <v>46511</v>
      </c>
      <c r="I29" s="73" t="s">
        <v>38</v>
      </c>
    </row>
    <row r="30" spans="8:9" ht="18" customHeight="1" x14ac:dyDescent="0.15">
      <c r="H30" s="74">
        <v>45782</v>
      </c>
      <c r="I30" s="73" t="s">
        <v>39</v>
      </c>
    </row>
    <row r="31" spans="8:9" ht="18" customHeight="1" x14ac:dyDescent="0.15">
      <c r="H31" s="74">
        <v>46587</v>
      </c>
      <c r="I31" s="73" t="s">
        <v>40</v>
      </c>
    </row>
    <row r="32" spans="8:9" ht="18" customHeight="1" x14ac:dyDescent="0.15">
      <c r="H32" s="74">
        <v>46610</v>
      </c>
      <c r="I32" s="73" t="s">
        <v>41</v>
      </c>
    </row>
    <row r="33" spans="8:9" ht="18" customHeight="1" x14ac:dyDescent="0.15">
      <c r="H33" s="74">
        <v>46650</v>
      </c>
      <c r="I33" s="73" t="s">
        <v>42</v>
      </c>
    </row>
    <row r="34" spans="8:9" ht="18" customHeight="1" x14ac:dyDescent="0.15">
      <c r="H34" s="74">
        <v>46653</v>
      </c>
      <c r="I34" s="73" t="s">
        <v>43</v>
      </c>
    </row>
    <row r="35" spans="8:9" ht="18" customHeight="1" x14ac:dyDescent="0.15">
      <c r="H35" s="74">
        <v>46671</v>
      </c>
      <c r="I35" s="73" t="s">
        <v>44</v>
      </c>
    </row>
    <row r="36" spans="8:9" ht="18" customHeight="1" x14ac:dyDescent="0.15">
      <c r="H36" s="74">
        <v>46694</v>
      </c>
      <c r="I36" s="73" t="s">
        <v>45</v>
      </c>
    </row>
    <row r="37" spans="8:9" ht="18" customHeight="1" x14ac:dyDescent="0.15">
      <c r="H37" s="74">
        <v>46714</v>
      </c>
      <c r="I37" s="73" t="s">
        <v>46</v>
      </c>
    </row>
    <row r="38" spans="8:9" ht="18" customHeight="1" x14ac:dyDescent="0.15">
      <c r="H38" s="74"/>
      <c r="I38" s="73"/>
    </row>
    <row r="39" spans="8:9" ht="18" customHeight="1" x14ac:dyDescent="0.15">
      <c r="H39" s="74"/>
      <c r="I39" s="73"/>
    </row>
    <row r="40" spans="8:9" ht="18" customHeight="1" x14ac:dyDescent="0.15">
      <c r="H40" s="74"/>
      <c r="I40" s="73"/>
    </row>
    <row r="41" spans="8:9" ht="18" customHeight="1" x14ac:dyDescent="0.15">
      <c r="H41" s="74"/>
      <c r="I41" s="73"/>
    </row>
    <row r="42" spans="8:9" ht="18" customHeight="1" x14ac:dyDescent="0.15">
      <c r="H42" s="74"/>
      <c r="I42" s="73"/>
    </row>
    <row r="43" spans="8:9" ht="18" customHeight="1" x14ac:dyDescent="0.15">
      <c r="H43" s="74"/>
      <c r="I43" s="73"/>
    </row>
    <row r="44" spans="8:9" ht="18" customHeight="1" x14ac:dyDescent="0.15">
      <c r="H44" s="74"/>
      <c r="I44" s="73"/>
    </row>
    <row r="45" spans="8:9" ht="18" customHeight="1" x14ac:dyDescent="0.15">
      <c r="H45" s="74"/>
      <c r="I45" s="73"/>
    </row>
    <row r="46" spans="8:9" ht="18" customHeight="1" x14ac:dyDescent="0.15">
      <c r="H46" s="74"/>
      <c r="I46" s="73"/>
    </row>
    <row r="47" spans="8:9" ht="18" customHeight="1" x14ac:dyDescent="0.15">
      <c r="H47" s="74"/>
      <c r="I47" s="73"/>
    </row>
    <row r="48" spans="8:9" x14ac:dyDescent="0.15">
      <c r="H48" s="74"/>
      <c r="I48" s="73"/>
    </row>
    <row r="49" spans="8:9" x14ac:dyDescent="0.15">
      <c r="H49" s="74"/>
      <c r="I49" s="73"/>
    </row>
    <row r="50" spans="8:9" x14ac:dyDescent="0.15">
      <c r="H50" s="74"/>
      <c r="I50" s="73"/>
    </row>
    <row r="51" spans="8:9" x14ac:dyDescent="0.15">
      <c r="H51" s="74"/>
      <c r="I51" s="73"/>
    </row>
    <row r="52" spans="8:9" x14ac:dyDescent="0.15">
      <c r="H52" s="74"/>
      <c r="I52" s="73"/>
    </row>
    <row r="53" spans="8:9" x14ac:dyDescent="0.15">
      <c r="H53" s="74"/>
      <c r="I53" s="73"/>
    </row>
    <row r="54" spans="8:9" x14ac:dyDescent="0.15">
      <c r="H54" s="74"/>
      <c r="I54" s="73"/>
    </row>
    <row r="55" spans="8:9" x14ac:dyDescent="0.15">
      <c r="H55" s="74"/>
      <c r="I55" s="73"/>
    </row>
    <row r="56" spans="8:9" x14ac:dyDescent="0.15">
      <c r="H56" s="74"/>
      <c r="I56" s="73"/>
    </row>
    <row r="57" spans="8:9" x14ac:dyDescent="0.15">
      <c r="H57" s="74"/>
      <c r="I57" s="73"/>
    </row>
    <row r="58" spans="8:9" x14ac:dyDescent="0.15">
      <c r="H58" s="74"/>
      <c r="I58" s="73"/>
    </row>
    <row r="59" spans="8:9" x14ac:dyDescent="0.15">
      <c r="H59" s="74"/>
      <c r="I59" s="73"/>
    </row>
    <row r="60" spans="8:9" x14ac:dyDescent="0.15">
      <c r="H60" s="74"/>
      <c r="I60" s="73"/>
    </row>
    <row r="61" spans="8:9" x14ac:dyDescent="0.15">
      <c r="H61" s="74"/>
      <c r="I61" s="73"/>
    </row>
    <row r="62" spans="8:9" x14ac:dyDescent="0.15">
      <c r="H62" s="74"/>
      <c r="I62" s="73"/>
    </row>
    <row r="63" spans="8:9" x14ac:dyDescent="0.15">
      <c r="H63" s="74"/>
      <c r="I63" s="73"/>
    </row>
    <row r="64" spans="8:9" x14ac:dyDescent="0.15">
      <c r="H64" s="74"/>
      <c r="I64" s="73"/>
    </row>
    <row r="65" spans="8:9" x14ac:dyDescent="0.15">
      <c r="H65" s="74"/>
      <c r="I65" s="73"/>
    </row>
    <row r="66" spans="8:9" x14ac:dyDescent="0.15">
      <c r="H66" s="74"/>
      <c r="I66" s="73"/>
    </row>
    <row r="67" spans="8:9" x14ac:dyDescent="0.15">
      <c r="H67" s="74"/>
      <c r="I67" s="73"/>
    </row>
    <row r="68" spans="8:9" x14ac:dyDescent="0.15">
      <c r="H68" s="74"/>
      <c r="I68" s="73"/>
    </row>
    <row r="69" spans="8:9" x14ac:dyDescent="0.15">
      <c r="H69" s="74"/>
      <c r="I69" s="73"/>
    </row>
    <row r="70" spans="8:9" x14ac:dyDescent="0.15">
      <c r="H70" s="74"/>
      <c r="I70" s="73"/>
    </row>
    <row r="71" spans="8:9" x14ac:dyDescent="0.15">
      <c r="H71" s="74"/>
      <c r="I71" s="73"/>
    </row>
    <row r="72" spans="8:9" x14ac:dyDescent="0.15">
      <c r="H72" s="74"/>
      <c r="I72" s="73"/>
    </row>
    <row r="73" spans="8:9" x14ac:dyDescent="0.15">
      <c r="H73" s="74"/>
      <c r="I73" s="73"/>
    </row>
    <row r="74" spans="8:9" x14ac:dyDescent="0.15">
      <c r="H74" s="74"/>
      <c r="I74" s="73"/>
    </row>
    <row r="75" spans="8:9" x14ac:dyDescent="0.15">
      <c r="H75" s="74"/>
      <c r="I75" s="73"/>
    </row>
    <row r="76" spans="8:9" x14ac:dyDescent="0.15">
      <c r="H76" s="74"/>
      <c r="I76" s="73"/>
    </row>
    <row r="77" spans="8:9" x14ac:dyDescent="0.15">
      <c r="H77" s="74"/>
      <c r="I77" s="73"/>
    </row>
    <row r="78" spans="8:9" x14ac:dyDescent="0.15">
      <c r="H78" s="74"/>
      <c r="I78" s="73"/>
    </row>
    <row r="79" spans="8:9" x14ac:dyDescent="0.15">
      <c r="H79" s="74"/>
      <c r="I79" s="73"/>
    </row>
    <row r="80" spans="8:9" x14ac:dyDescent="0.15">
      <c r="H80" s="74"/>
      <c r="I80" s="73"/>
    </row>
    <row r="81" spans="8:9" x14ac:dyDescent="0.15">
      <c r="H81" s="74"/>
      <c r="I81" s="73"/>
    </row>
    <row r="82" spans="8:9" x14ac:dyDescent="0.15">
      <c r="H82" s="74"/>
      <c r="I82" s="73"/>
    </row>
    <row r="83" spans="8:9" x14ac:dyDescent="0.15">
      <c r="H83" s="74"/>
      <c r="I83" s="73"/>
    </row>
    <row r="84" spans="8:9" x14ac:dyDescent="0.15">
      <c r="H84" s="74"/>
      <c r="I84" s="73"/>
    </row>
    <row r="85" spans="8:9" x14ac:dyDescent="0.15">
      <c r="H85" s="74"/>
      <c r="I85" s="73"/>
    </row>
    <row r="86" spans="8:9" x14ac:dyDescent="0.15">
      <c r="H86" s="74"/>
      <c r="I86" s="73"/>
    </row>
    <row r="87" spans="8:9" x14ac:dyDescent="0.15">
      <c r="H87" s="74"/>
      <c r="I87" s="73"/>
    </row>
    <row r="88" spans="8:9" x14ac:dyDescent="0.15">
      <c r="H88" s="74"/>
      <c r="I88" s="73"/>
    </row>
    <row r="89" spans="8:9" x14ac:dyDescent="0.15">
      <c r="H89" s="74"/>
      <c r="I89" s="73"/>
    </row>
    <row r="90" spans="8:9" x14ac:dyDescent="0.15">
      <c r="H90" s="74"/>
      <c r="I90" s="73"/>
    </row>
    <row r="91" spans="8:9" x14ac:dyDescent="0.15">
      <c r="H91" s="74"/>
      <c r="I91" s="73"/>
    </row>
    <row r="92" spans="8:9" x14ac:dyDescent="0.15">
      <c r="H92" s="74"/>
      <c r="I92" s="73"/>
    </row>
    <row r="93" spans="8:9" x14ac:dyDescent="0.15">
      <c r="H93" s="74"/>
      <c r="I93" s="73"/>
    </row>
    <row r="94" spans="8:9" x14ac:dyDescent="0.15">
      <c r="H94" s="74"/>
      <c r="I94" s="73"/>
    </row>
    <row r="95" spans="8:9" x14ac:dyDescent="0.15">
      <c r="H95" s="74"/>
      <c r="I95" s="73"/>
    </row>
    <row r="96" spans="8:9" x14ac:dyDescent="0.15">
      <c r="H96" s="74"/>
      <c r="I96" s="73"/>
    </row>
    <row r="97" spans="8:9" x14ac:dyDescent="0.15">
      <c r="H97" s="74"/>
      <c r="I97" s="73"/>
    </row>
    <row r="98" spans="8:9" x14ac:dyDescent="0.15">
      <c r="H98" s="74"/>
      <c r="I98" s="73"/>
    </row>
    <row r="99" spans="8:9" x14ac:dyDescent="0.15">
      <c r="H99" s="74"/>
      <c r="I99" s="73"/>
    </row>
    <row r="100" spans="8:9" x14ac:dyDescent="0.15">
      <c r="H100" s="74"/>
      <c r="I100" s="73"/>
    </row>
    <row r="101" spans="8:9" x14ac:dyDescent="0.15">
      <c r="H101" s="74"/>
      <c r="I101" s="73"/>
    </row>
    <row r="102" spans="8:9" x14ac:dyDescent="0.15">
      <c r="H102" s="74"/>
      <c r="I102" s="73"/>
    </row>
    <row r="103" spans="8:9" x14ac:dyDescent="0.15">
      <c r="H103" s="74"/>
      <c r="I103" s="73"/>
    </row>
    <row r="104" spans="8:9" x14ac:dyDescent="0.15">
      <c r="H104" s="74"/>
      <c r="I104" s="73"/>
    </row>
    <row r="105" spans="8:9" x14ac:dyDescent="0.15">
      <c r="H105" s="74"/>
      <c r="I105" s="73"/>
    </row>
    <row r="106" spans="8:9" x14ac:dyDescent="0.15">
      <c r="H106" s="74"/>
      <c r="I106" s="73"/>
    </row>
    <row r="107" spans="8:9" x14ac:dyDescent="0.15">
      <c r="H107" s="74"/>
      <c r="I107" s="73"/>
    </row>
    <row r="108" spans="8:9" x14ac:dyDescent="0.15">
      <c r="H108" s="74"/>
      <c r="I108" s="73"/>
    </row>
    <row r="109" spans="8:9" x14ac:dyDescent="0.15">
      <c r="H109" s="74"/>
      <c r="I109" s="73"/>
    </row>
    <row r="110" spans="8:9" x14ac:dyDescent="0.15">
      <c r="H110" s="74"/>
      <c r="I110" s="73"/>
    </row>
    <row r="111" spans="8:9" x14ac:dyDescent="0.15">
      <c r="H111" s="74"/>
      <c r="I111" s="73"/>
    </row>
    <row r="112" spans="8:9" x14ac:dyDescent="0.15">
      <c r="H112" s="74"/>
      <c r="I112" s="73"/>
    </row>
    <row r="113" spans="8:9" x14ac:dyDescent="0.15">
      <c r="H113" s="74"/>
      <c r="I113" s="73"/>
    </row>
    <row r="114" spans="8:9" x14ac:dyDescent="0.15">
      <c r="H114" s="74"/>
      <c r="I114" s="73"/>
    </row>
    <row r="115" spans="8:9" x14ac:dyDescent="0.15">
      <c r="H115" s="74"/>
      <c r="I115" s="73"/>
    </row>
    <row r="116" spans="8:9" x14ac:dyDescent="0.15">
      <c r="H116" s="74"/>
      <c r="I116" s="73"/>
    </row>
    <row r="117" spans="8:9" x14ac:dyDescent="0.15">
      <c r="H117" s="74"/>
      <c r="I117" s="73"/>
    </row>
    <row r="118" spans="8:9" x14ac:dyDescent="0.15">
      <c r="H118" s="74"/>
      <c r="I118" s="73"/>
    </row>
    <row r="119" spans="8:9" x14ac:dyDescent="0.15">
      <c r="H119" s="74"/>
      <c r="I119" s="73"/>
    </row>
    <row r="120" spans="8:9" x14ac:dyDescent="0.15">
      <c r="H120" s="74"/>
      <c r="I120" s="73"/>
    </row>
    <row r="121" spans="8:9" x14ac:dyDescent="0.15">
      <c r="H121" s="74"/>
      <c r="I121" s="73"/>
    </row>
    <row r="122" spans="8:9" x14ac:dyDescent="0.15">
      <c r="H122" s="74"/>
      <c r="I122" s="73"/>
    </row>
    <row r="123" spans="8:9" x14ac:dyDescent="0.15">
      <c r="H123" s="74"/>
      <c r="I123" s="73"/>
    </row>
    <row r="124" spans="8:9" x14ac:dyDescent="0.15">
      <c r="H124" s="74"/>
      <c r="I124" s="73"/>
    </row>
    <row r="125" spans="8:9" x14ac:dyDescent="0.15">
      <c r="H125" s="74"/>
      <c r="I125" s="73"/>
    </row>
    <row r="126" spans="8:9" x14ac:dyDescent="0.15">
      <c r="H126" s="74"/>
      <c r="I126" s="73"/>
    </row>
    <row r="127" spans="8:9" x14ac:dyDescent="0.15">
      <c r="H127" s="74"/>
      <c r="I127" s="73"/>
    </row>
    <row r="128" spans="8:9" x14ac:dyDescent="0.15">
      <c r="H128" s="74"/>
      <c r="I128" s="73"/>
    </row>
    <row r="129" spans="8:9" x14ac:dyDescent="0.15">
      <c r="H129" s="74"/>
      <c r="I129" s="73"/>
    </row>
    <row r="130" spans="8:9" x14ac:dyDescent="0.15">
      <c r="H130" s="74"/>
      <c r="I130" s="73"/>
    </row>
    <row r="131" spans="8:9" x14ac:dyDescent="0.15">
      <c r="H131" s="74"/>
      <c r="I131" s="73"/>
    </row>
    <row r="132" spans="8:9" x14ac:dyDescent="0.15">
      <c r="H132" s="74"/>
      <c r="I132" s="73"/>
    </row>
    <row r="133" spans="8:9" x14ac:dyDescent="0.15">
      <c r="H133" s="74"/>
      <c r="I133" s="73"/>
    </row>
    <row r="134" spans="8:9" x14ac:dyDescent="0.15">
      <c r="H134" s="74"/>
      <c r="I134" s="73"/>
    </row>
    <row r="135" spans="8:9" x14ac:dyDescent="0.15">
      <c r="H135" s="74"/>
      <c r="I135" s="73"/>
    </row>
    <row r="136" spans="8:9" x14ac:dyDescent="0.15">
      <c r="H136" s="74"/>
      <c r="I136" s="73"/>
    </row>
    <row r="137" spans="8:9" x14ac:dyDescent="0.15">
      <c r="H137" s="74"/>
      <c r="I137" s="73"/>
    </row>
    <row r="138" spans="8:9" x14ac:dyDescent="0.15">
      <c r="H138" s="74"/>
      <c r="I138" s="73"/>
    </row>
    <row r="139" spans="8:9" x14ac:dyDescent="0.15">
      <c r="H139" s="74"/>
      <c r="I139" s="73"/>
    </row>
    <row r="140" spans="8:9" x14ac:dyDescent="0.15">
      <c r="H140" s="74"/>
      <c r="I140" s="73"/>
    </row>
    <row r="141" spans="8:9" x14ac:dyDescent="0.15">
      <c r="H141" s="74"/>
      <c r="I141" s="73"/>
    </row>
    <row r="142" spans="8:9" x14ac:dyDescent="0.15">
      <c r="H142" s="74"/>
      <c r="I142" s="73"/>
    </row>
    <row r="143" spans="8:9" x14ac:dyDescent="0.15">
      <c r="H143" s="74"/>
      <c r="I143" s="73"/>
    </row>
    <row r="144" spans="8:9" x14ac:dyDescent="0.15">
      <c r="H144" s="74"/>
      <c r="I144" s="73"/>
    </row>
    <row r="145" spans="8:9" x14ac:dyDescent="0.15">
      <c r="H145" s="74"/>
      <c r="I145" s="73"/>
    </row>
    <row r="146" spans="8:9" x14ac:dyDescent="0.15">
      <c r="H146" s="74"/>
      <c r="I146" s="73"/>
    </row>
    <row r="147" spans="8:9" x14ac:dyDescent="0.15">
      <c r="H147" s="74"/>
      <c r="I147" s="73"/>
    </row>
    <row r="148" spans="8:9" x14ac:dyDescent="0.15">
      <c r="H148" s="74"/>
      <c r="I148" s="73"/>
    </row>
    <row r="149" spans="8:9" x14ac:dyDescent="0.15">
      <c r="H149" s="74"/>
      <c r="I149" s="73"/>
    </row>
    <row r="150" spans="8:9" x14ac:dyDescent="0.15">
      <c r="H150" s="74"/>
      <c r="I150" s="73"/>
    </row>
    <row r="151" spans="8:9" x14ac:dyDescent="0.15">
      <c r="H151" s="74"/>
      <c r="I151" s="73"/>
    </row>
    <row r="152" spans="8:9" x14ac:dyDescent="0.15">
      <c r="H152" s="74"/>
      <c r="I152" s="73"/>
    </row>
    <row r="153" spans="8:9" x14ac:dyDescent="0.15">
      <c r="H153" s="74"/>
      <c r="I153" s="73"/>
    </row>
    <row r="154" spans="8:9" x14ac:dyDescent="0.15">
      <c r="H154" s="74"/>
      <c r="I154" s="73"/>
    </row>
    <row r="155" spans="8:9" x14ac:dyDescent="0.15">
      <c r="H155" s="74"/>
      <c r="I155" s="73"/>
    </row>
    <row r="156" spans="8:9" x14ac:dyDescent="0.15">
      <c r="H156" s="74"/>
      <c r="I156" s="73"/>
    </row>
    <row r="157" spans="8:9" x14ac:dyDescent="0.15">
      <c r="H157" s="74"/>
      <c r="I157" s="73"/>
    </row>
    <row r="158" spans="8:9" x14ac:dyDescent="0.15">
      <c r="H158" s="74"/>
      <c r="I158" s="73"/>
    </row>
    <row r="159" spans="8:9" x14ac:dyDescent="0.15">
      <c r="H159" s="74"/>
      <c r="I159" s="73"/>
    </row>
    <row r="160" spans="8:9" x14ac:dyDescent="0.15">
      <c r="H160" s="74"/>
      <c r="I160" s="73"/>
    </row>
    <row r="161" spans="8:9" x14ac:dyDescent="0.15">
      <c r="H161" s="74"/>
      <c r="I161" s="73"/>
    </row>
    <row r="162" spans="8:9" x14ac:dyDescent="0.15">
      <c r="H162" s="74"/>
      <c r="I162" s="73"/>
    </row>
    <row r="163" spans="8:9" x14ac:dyDescent="0.15">
      <c r="H163" s="74"/>
      <c r="I163" s="73"/>
    </row>
    <row r="164" spans="8:9" x14ac:dyDescent="0.15">
      <c r="H164" s="74"/>
      <c r="I164" s="73"/>
    </row>
    <row r="165" spans="8:9" x14ac:dyDescent="0.15">
      <c r="H165" s="74"/>
      <c r="I165" s="73"/>
    </row>
    <row r="166" spans="8:9" x14ac:dyDescent="0.15">
      <c r="H166" s="74"/>
      <c r="I166" s="73"/>
    </row>
    <row r="167" spans="8:9" x14ac:dyDescent="0.15">
      <c r="H167" s="74"/>
      <c r="I167" s="73"/>
    </row>
    <row r="168" spans="8:9" x14ac:dyDescent="0.15">
      <c r="H168" s="74"/>
      <c r="I168" s="73"/>
    </row>
    <row r="169" spans="8:9" x14ac:dyDescent="0.15">
      <c r="H169" s="74"/>
      <c r="I169" s="73"/>
    </row>
    <row r="170" spans="8:9" x14ac:dyDescent="0.15">
      <c r="H170" s="74"/>
      <c r="I170" s="73"/>
    </row>
    <row r="171" spans="8:9" x14ac:dyDescent="0.15">
      <c r="H171" s="74"/>
      <c r="I171" s="73"/>
    </row>
    <row r="172" spans="8:9" x14ac:dyDescent="0.15">
      <c r="H172" s="74"/>
      <c r="I172" s="73"/>
    </row>
    <row r="173" spans="8:9" x14ac:dyDescent="0.15">
      <c r="H173" s="74"/>
      <c r="I173" s="73"/>
    </row>
    <row r="174" spans="8:9" x14ac:dyDescent="0.15">
      <c r="H174" s="74"/>
      <c r="I174" s="73"/>
    </row>
    <row r="175" spans="8:9" x14ac:dyDescent="0.15">
      <c r="H175" s="74"/>
      <c r="I175" s="73"/>
    </row>
    <row r="176" spans="8:9" x14ac:dyDescent="0.15">
      <c r="H176" s="74"/>
      <c r="I176" s="73"/>
    </row>
    <row r="177" spans="8:9" x14ac:dyDescent="0.15">
      <c r="H177" s="74"/>
      <c r="I177" s="73"/>
    </row>
    <row r="178" spans="8:9" x14ac:dyDescent="0.15">
      <c r="H178" s="74"/>
      <c r="I178" s="73"/>
    </row>
    <row r="179" spans="8:9" x14ac:dyDescent="0.15">
      <c r="H179" s="74"/>
      <c r="I179" s="73"/>
    </row>
    <row r="180" spans="8:9" x14ac:dyDescent="0.15">
      <c r="H180" s="74"/>
      <c r="I180" s="73"/>
    </row>
    <row r="181" spans="8:9" x14ac:dyDescent="0.15">
      <c r="H181" s="74"/>
      <c r="I181" s="73"/>
    </row>
    <row r="182" spans="8:9" x14ac:dyDescent="0.15">
      <c r="H182" s="74"/>
      <c r="I182" s="73"/>
    </row>
    <row r="183" spans="8:9" x14ac:dyDescent="0.15">
      <c r="H183" s="74"/>
      <c r="I183" s="73"/>
    </row>
    <row r="184" spans="8:9" x14ac:dyDescent="0.15">
      <c r="H184" s="74"/>
      <c r="I184" s="73"/>
    </row>
    <row r="185" spans="8:9" x14ac:dyDescent="0.15">
      <c r="H185" s="74"/>
      <c r="I185" s="73"/>
    </row>
    <row r="186" spans="8:9" x14ac:dyDescent="0.15">
      <c r="H186" s="74"/>
      <c r="I186" s="73"/>
    </row>
    <row r="187" spans="8:9" x14ac:dyDescent="0.15">
      <c r="H187" s="74"/>
      <c r="I187" s="73"/>
    </row>
    <row r="188" spans="8:9" x14ac:dyDescent="0.15">
      <c r="H188" s="74"/>
      <c r="I188" s="73"/>
    </row>
    <row r="189" spans="8:9" x14ac:dyDescent="0.15">
      <c r="H189" s="74"/>
      <c r="I189" s="73"/>
    </row>
    <row r="190" spans="8:9" x14ac:dyDescent="0.15">
      <c r="H190" s="74"/>
      <c r="I190" s="73"/>
    </row>
    <row r="191" spans="8:9" x14ac:dyDescent="0.15">
      <c r="H191" s="74"/>
      <c r="I191" s="73"/>
    </row>
    <row r="192" spans="8:9" x14ac:dyDescent="0.15">
      <c r="H192" s="74"/>
      <c r="I192" s="73"/>
    </row>
    <row r="193" spans="8:9" x14ac:dyDescent="0.15">
      <c r="H193" s="74"/>
      <c r="I193" s="73"/>
    </row>
    <row r="194" spans="8:9" x14ac:dyDescent="0.15">
      <c r="H194" s="74"/>
      <c r="I194" s="73"/>
    </row>
    <row r="195" spans="8:9" x14ac:dyDescent="0.15">
      <c r="H195" s="74"/>
      <c r="I195" s="73"/>
    </row>
    <row r="196" spans="8:9" x14ac:dyDescent="0.15">
      <c r="H196" s="74"/>
      <c r="I196" s="73"/>
    </row>
    <row r="197" spans="8:9" x14ac:dyDescent="0.15">
      <c r="H197" s="74"/>
      <c r="I197" s="73"/>
    </row>
    <row r="198" spans="8:9" x14ac:dyDescent="0.15">
      <c r="H198" s="74"/>
      <c r="I198" s="73"/>
    </row>
    <row r="199" spans="8:9" x14ac:dyDescent="0.15">
      <c r="H199" s="74"/>
      <c r="I199" s="73"/>
    </row>
    <row r="200" spans="8:9" x14ac:dyDescent="0.15">
      <c r="H200" s="74"/>
      <c r="I200" s="73"/>
    </row>
    <row r="201" spans="8:9" x14ac:dyDescent="0.15">
      <c r="H201" s="74"/>
      <c r="I201" s="73"/>
    </row>
    <row r="202" spans="8:9" x14ac:dyDescent="0.15">
      <c r="H202" s="74"/>
      <c r="I202" s="73"/>
    </row>
    <row r="203" spans="8:9" x14ac:dyDescent="0.15">
      <c r="H203" s="74"/>
      <c r="I203" s="73"/>
    </row>
    <row r="204" spans="8:9" x14ac:dyDescent="0.15">
      <c r="H204" s="74"/>
      <c r="I204" s="73"/>
    </row>
    <row r="205" spans="8:9" x14ac:dyDescent="0.15">
      <c r="H205" s="74"/>
      <c r="I205" s="73"/>
    </row>
    <row r="206" spans="8:9" x14ac:dyDescent="0.15">
      <c r="H206" s="74"/>
      <c r="I206" s="73"/>
    </row>
    <row r="207" spans="8:9" x14ac:dyDescent="0.15">
      <c r="H207" s="74"/>
      <c r="I207" s="73"/>
    </row>
    <row r="208" spans="8:9" x14ac:dyDescent="0.15">
      <c r="H208" s="74"/>
      <c r="I208" s="73"/>
    </row>
    <row r="209" spans="8:9" x14ac:dyDescent="0.15">
      <c r="H209" s="74"/>
      <c r="I209" s="73"/>
    </row>
    <row r="210" spans="8:9" x14ac:dyDescent="0.15">
      <c r="H210" s="74"/>
      <c r="I210" s="73"/>
    </row>
    <row r="211" spans="8:9" x14ac:dyDescent="0.15">
      <c r="H211" s="74"/>
      <c r="I211" s="73"/>
    </row>
    <row r="212" spans="8:9" x14ac:dyDescent="0.15">
      <c r="H212" s="74"/>
      <c r="I212" s="73"/>
    </row>
    <row r="213" spans="8:9" x14ac:dyDescent="0.15">
      <c r="H213" s="74"/>
      <c r="I213" s="73"/>
    </row>
    <row r="214" spans="8:9" x14ac:dyDescent="0.15">
      <c r="H214" s="74"/>
      <c r="I214" s="73"/>
    </row>
    <row r="215" spans="8:9" x14ac:dyDescent="0.15">
      <c r="H215" s="74"/>
      <c r="I215" s="73"/>
    </row>
    <row r="216" spans="8:9" x14ac:dyDescent="0.15">
      <c r="H216" s="74"/>
      <c r="I216" s="73"/>
    </row>
    <row r="217" spans="8:9" x14ac:dyDescent="0.15">
      <c r="H217" s="74"/>
      <c r="I217" s="73"/>
    </row>
    <row r="218" spans="8:9" x14ac:dyDescent="0.15">
      <c r="H218" s="74"/>
      <c r="I218" s="73"/>
    </row>
    <row r="219" spans="8:9" x14ac:dyDescent="0.15">
      <c r="H219" s="74"/>
      <c r="I219" s="73"/>
    </row>
    <row r="220" spans="8:9" x14ac:dyDescent="0.15">
      <c r="H220" s="74"/>
      <c r="I220" s="73"/>
    </row>
    <row r="221" spans="8:9" x14ac:dyDescent="0.15">
      <c r="H221" s="74"/>
      <c r="I221" s="73"/>
    </row>
    <row r="222" spans="8:9" x14ac:dyDescent="0.15">
      <c r="H222" s="74"/>
      <c r="I222" s="73"/>
    </row>
    <row r="223" spans="8:9" x14ac:dyDescent="0.15">
      <c r="H223" s="74"/>
      <c r="I223" s="73"/>
    </row>
    <row r="224" spans="8:9" x14ac:dyDescent="0.15">
      <c r="H224" s="74"/>
      <c r="I224" s="73"/>
    </row>
    <row r="225" spans="8:9" x14ac:dyDescent="0.15">
      <c r="H225" s="74"/>
      <c r="I225" s="73"/>
    </row>
    <row r="226" spans="8:9" x14ac:dyDescent="0.15">
      <c r="H226" s="74"/>
      <c r="I226" s="73"/>
    </row>
    <row r="227" spans="8:9" x14ac:dyDescent="0.15">
      <c r="H227" s="74"/>
      <c r="I227" s="73"/>
    </row>
    <row r="228" spans="8:9" x14ac:dyDescent="0.15">
      <c r="H228" s="74"/>
      <c r="I228" s="73"/>
    </row>
    <row r="229" spans="8:9" x14ac:dyDescent="0.15">
      <c r="H229" s="74"/>
      <c r="I229" s="73"/>
    </row>
    <row r="230" spans="8:9" x14ac:dyDescent="0.15">
      <c r="H230" s="74"/>
      <c r="I230" s="73"/>
    </row>
    <row r="231" spans="8:9" x14ac:dyDescent="0.15">
      <c r="H231" s="74"/>
      <c r="I231" s="73"/>
    </row>
    <row r="232" spans="8:9" x14ac:dyDescent="0.15">
      <c r="H232" s="74"/>
      <c r="I232" s="73"/>
    </row>
    <row r="233" spans="8:9" x14ac:dyDescent="0.15">
      <c r="H233" s="74"/>
      <c r="I233" s="73"/>
    </row>
    <row r="234" spans="8:9" x14ac:dyDescent="0.15">
      <c r="H234" s="74"/>
      <c r="I234" s="73"/>
    </row>
    <row r="235" spans="8:9" x14ac:dyDescent="0.15">
      <c r="H235" s="74"/>
      <c r="I235" s="73"/>
    </row>
    <row r="236" spans="8:9" x14ac:dyDescent="0.15">
      <c r="H236" s="74"/>
      <c r="I236" s="73"/>
    </row>
    <row r="237" spans="8:9" x14ac:dyDescent="0.15">
      <c r="H237" s="74"/>
      <c r="I237" s="73"/>
    </row>
    <row r="238" spans="8:9" x14ac:dyDescent="0.15">
      <c r="H238" s="74"/>
      <c r="I238" s="73"/>
    </row>
    <row r="239" spans="8:9" x14ac:dyDescent="0.15">
      <c r="H239" s="74"/>
      <c r="I239" s="73"/>
    </row>
    <row r="240" spans="8:9" x14ac:dyDescent="0.15">
      <c r="H240" s="74"/>
      <c r="I240" s="73"/>
    </row>
    <row r="241" spans="8:9" x14ac:dyDescent="0.15">
      <c r="H241" s="74"/>
      <c r="I241" s="73"/>
    </row>
    <row r="242" spans="8:9" x14ac:dyDescent="0.15">
      <c r="H242" s="74"/>
      <c r="I242" s="73"/>
    </row>
    <row r="243" spans="8:9" x14ac:dyDescent="0.15">
      <c r="H243" s="74"/>
      <c r="I243" s="73"/>
    </row>
    <row r="244" spans="8:9" x14ac:dyDescent="0.15">
      <c r="H244" s="74"/>
      <c r="I244" s="73"/>
    </row>
    <row r="245" spans="8:9" x14ac:dyDescent="0.15">
      <c r="H245" s="74"/>
      <c r="I245" s="73"/>
    </row>
    <row r="246" spans="8:9" x14ac:dyDescent="0.15">
      <c r="H246" s="74"/>
      <c r="I246" s="73"/>
    </row>
    <row r="247" spans="8:9" x14ac:dyDescent="0.15">
      <c r="H247" s="74"/>
      <c r="I247" s="73"/>
    </row>
    <row r="248" spans="8:9" x14ac:dyDescent="0.15">
      <c r="H248" s="74"/>
      <c r="I248" s="73"/>
    </row>
    <row r="249" spans="8:9" x14ac:dyDescent="0.15">
      <c r="H249" s="74"/>
      <c r="I249" s="73"/>
    </row>
    <row r="250" spans="8:9" x14ac:dyDescent="0.15">
      <c r="H250" s="74"/>
      <c r="I250" s="73"/>
    </row>
    <row r="251" spans="8:9" x14ac:dyDescent="0.15">
      <c r="H251" s="74"/>
      <c r="I251" s="73"/>
    </row>
    <row r="252" spans="8:9" x14ac:dyDescent="0.15">
      <c r="H252" s="74"/>
      <c r="I252" s="73"/>
    </row>
    <row r="253" spans="8:9" x14ac:dyDescent="0.15">
      <c r="H253" s="74"/>
      <c r="I253" s="73"/>
    </row>
    <row r="254" spans="8:9" x14ac:dyDescent="0.15">
      <c r="H254" s="74"/>
      <c r="I254" s="73"/>
    </row>
    <row r="255" spans="8:9" x14ac:dyDescent="0.15">
      <c r="H255" s="74"/>
      <c r="I255" s="73"/>
    </row>
    <row r="256" spans="8:9" x14ac:dyDescent="0.15">
      <c r="H256" s="74"/>
      <c r="I256" s="73"/>
    </row>
    <row r="257" spans="8:9" x14ac:dyDescent="0.15">
      <c r="H257" s="74"/>
      <c r="I257" s="73"/>
    </row>
    <row r="258" spans="8:9" x14ac:dyDescent="0.15">
      <c r="H258" s="74"/>
      <c r="I258" s="73"/>
    </row>
    <row r="259" spans="8:9" x14ac:dyDescent="0.15">
      <c r="H259" s="74"/>
      <c r="I259" s="73"/>
    </row>
    <row r="260" spans="8:9" x14ac:dyDescent="0.15">
      <c r="H260" s="74"/>
      <c r="I260" s="73"/>
    </row>
    <row r="261" spans="8:9" x14ac:dyDescent="0.15">
      <c r="H261" s="74"/>
      <c r="I261" s="73"/>
    </row>
    <row r="262" spans="8:9" x14ac:dyDescent="0.15">
      <c r="H262" s="74"/>
      <c r="I262" s="73"/>
    </row>
    <row r="263" spans="8:9" x14ac:dyDescent="0.15">
      <c r="H263" s="74"/>
      <c r="I263" s="73"/>
    </row>
    <row r="264" spans="8:9" x14ac:dyDescent="0.15">
      <c r="H264" s="74"/>
      <c r="I264" s="73"/>
    </row>
    <row r="265" spans="8:9" x14ac:dyDescent="0.15">
      <c r="H265" s="74"/>
      <c r="I265" s="73"/>
    </row>
    <row r="266" spans="8:9" x14ac:dyDescent="0.15">
      <c r="H266" s="74"/>
      <c r="I266" s="73"/>
    </row>
    <row r="267" spans="8:9" x14ac:dyDescent="0.15">
      <c r="H267" s="74"/>
      <c r="I267" s="73"/>
    </row>
    <row r="268" spans="8:9" x14ac:dyDescent="0.15">
      <c r="H268" s="74"/>
      <c r="I268" s="73"/>
    </row>
    <row r="269" spans="8:9" x14ac:dyDescent="0.15">
      <c r="H269" s="74"/>
      <c r="I269" s="73"/>
    </row>
    <row r="270" spans="8:9" x14ac:dyDescent="0.15">
      <c r="H270" s="74"/>
      <c r="I270" s="73"/>
    </row>
    <row r="271" spans="8:9" x14ac:dyDescent="0.15">
      <c r="H271" s="74"/>
      <c r="I271" s="73"/>
    </row>
    <row r="272" spans="8:9" x14ac:dyDescent="0.15">
      <c r="H272" s="74"/>
      <c r="I272" s="73"/>
    </row>
    <row r="273" spans="8:9" x14ac:dyDescent="0.15">
      <c r="H273" s="74"/>
      <c r="I273" s="73"/>
    </row>
    <row r="274" spans="8:9" x14ac:dyDescent="0.15">
      <c r="H274" s="74"/>
      <c r="I274" s="73"/>
    </row>
    <row r="275" spans="8:9" x14ac:dyDescent="0.15">
      <c r="H275" s="74"/>
      <c r="I275" s="73"/>
    </row>
    <row r="276" spans="8:9" x14ac:dyDescent="0.15">
      <c r="H276" s="74"/>
      <c r="I276" s="73"/>
    </row>
    <row r="277" spans="8:9" x14ac:dyDescent="0.15">
      <c r="H277" s="74"/>
      <c r="I277" s="73"/>
    </row>
    <row r="278" spans="8:9" x14ac:dyDescent="0.15">
      <c r="H278" s="74"/>
      <c r="I278" s="73"/>
    </row>
    <row r="279" spans="8:9" x14ac:dyDescent="0.15">
      <c r="H279" s="74"/>
      <c r="I279" s="73"/>
    </row>
    <row r="280" spans="8:9" x14ac:dyDescent="0.15">
      <c r="H280" s="74"/>
      <c r="I280" s="73"/>
    </row>
    <row r="281" spans="8:9" x14ac:dyDescent="0.15">
      <c r="H281" s="74"/>
      <c r="I281" s="73"/>
    </row>
    <row r="282" spans="8:9" x14ac:dyDescent="0.15">
      <c r="H282" s="74"/>
      <c r="I282" s="73"/>
    </row>
    <row r="283" spans="8:9" x14ac:dyDescent="0.15">
      <c r="H283" s="74"/>
      <c r="I283" s="73"/>
    </row>
    <row r="284" spans="8:9" x14ac:dyDescent="0.15">
      <c r="H284" s="74"/>
      <c r="I284" s="73"/>
    </row>
    <row r="285" spans="8:9" x14ac:dyDescent="0.15">
      <c r="H285" s="74"/>
      <c r="I285" s="73"/>
    </row>
    <row r="286" spans="8:9" x14ac:dyDescent="0.15">
      <c r="H286" s="74"/>
      <c r="I286" s="73"/>
    </row>
    <row r="287" spans="8:9" x14ac:dyDescent="0.15">
      <c r="H287" s="74"/>
      <c r="I287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別紙１（土木工事等）完全週休２日</vt:lpstr>
      <vt:lpstr>別紙２（土木工事等）月単位・通期</vt:lpstr>
      <vt:lpstr>リスト</vt:lpstr>
      <vt:lpstr>'別紙１（土木工事等）完全週休２日'!Print_Area</vt:lpstr>
      <vt:lpstr>'別紙２（土木工事等）月単位・通期'!Print_Area</vt:lpstr>
      <vt:lpstr>'別紙２（土木工事等）月単位・通期'!Print_Titles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霧島市情報系</cp:lastModifiedBy>
  <cp:lastPrinted>2026-02-25T07:29:52Z</cp:lastPrinted>
  <dcterms:created xsi:type="dcterms:W3CDTF">2018-12-07T04:03:56Z</dcterms:created>
  <dcterms:modified xsi:type="dcterms:W3CDTF">2026-03-29T02:20:40Z</dcterms:modified>
</cp:coreProperties>
</file>